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580" windowHeight="6315" tabRatio="913" activeTab="1"/>
  </bookViews>
  <sheets>
    <sheet name="Budgetering kosten reis" sheetId="1" r:id="rId1"/>
    <sheet name="Onkosten tijdens reis" sheetId="2" r:id="rId2"/>
    <sheet name="Onkosten in Nederland " sheetId="3" r:id="rId3"/>
    <sheet name="Onkosten voorbereiding" sheetId="4" r:id="rId4"/>
    <sheet name="Paklijst Bagage (Budgetering)" sheetId="5" r:id="rId5"/>
    <sheet name="Paklijst medicatie en inenting" sheetId="6" r:id="rId6"/>
    <sheet name="Paklijst belangrijke documenten" sheetId="7" r:id="rId7"/>
  </sheets>
  <definedNames/>
  <calcPr fullCalcOnLoad="1"/>
</workbook>
</file>

<file path=xl/comments5.xml><?xml version="1.0" encoding="utf-8"?>
<comments xmlns="http://schemas.openxmlformats.org/spreadsheetml/2006/main">
  <authors>
    <author>Tijhuis</author>
  </authors>
  <commentList>
    <comment ref="C9" authorId="0">
      <text>
        <r>
          <rPr>
            <b/>
            <sz val="8"/>
            <rFont val="Tahoma"/>
            <family val="0"/>
          </rPr>
          <t>Rugzakhoes (ter bescherming tijdens transport, regen, jatten  etc )</t>
        </r>
      </text>
    </comment>
    <comment ref="C10" authorId="0">
      <text>
        <r>
          <rPr>
            <b/>
            <sz val="8"/>
            <rFont val="Tahoma"/>
            <family val="0"/>
          </rPr>
          <t>Rugzakhoes (ter bescherming tijdens transport, regen, jatten  etc )</t>
        </r>
      </text>
    </comment>
  </commentList>
</comments>
</file>

<file path=xl/comments6.xml><?xml version="1.0" encoding="utf-8"?>
<comments xmlns="http://schemas.openxmlformats.org/spreadsheetml/2006/main">
  <authors>
    <author>Tijhuis</author>
  </authors>
  <commentList>
    <comment ref="C82" authorId="0">
      <text>
        <r>
          <rPr>
            <b/>
            <sz val="8"/>
            <rFont val="Tahoma"/>
            <family val="0"/>
          </rPr>
          <t>-Hepatitis A (havix) bestaan uit twee inentingen, waar een half jaar tussen moet zitten.</t>
        </r>
        <r>
          <rPr>
            <sz val="8"/>
            <rFont val="Tahoma"/>
            <family val="0"/>
          </rPr>
          <t xml:space="preserve">
</t>
        </r>
      </text>
    </comment>
    <comment ref="C83" authorId="0">
      <text>
        <r>
          <rPr>
            <b/>
            <sz val="8"/>
            <rFont val="Tahoma"/>
            <family val="0"/>
          </rPr>
          <t>-Hepatitis B (kan worden genomen in combinatie met A).
Indien alleen Hepatitis B nodig is, zijn er drie inentingen nodig, met minimaal een maand tussen de eerste en de tweede en minimaal 5 maanden tussen de tweede en de derde injectie. Sommige instellingen adviseren ook nog een titertes een maand na de laaste injectie. Geldigheid 10 jaar.  3xfl 150,=</t>
        </r>
        <r>
          <rPr>
            <sz val="8"/>
            <rFont val="Tahoma"/>
            <family val="0"/>
          </rPr>
          <t xml:space="preserve">
</t>
        </r>
      </text>
    </comment>
    <comment ref="C85" authorId="0">
      <text>
        <r>
          <rPr>
            <b/>
            <sz val="8"/>
            <rFont val="Tahoma"/>
            <family val="0"/>
          </rPr>
          <t>(difterie, tetanus en polio:een injectie,15 jaar geldig)  fl 35,=</t>
        </r>
        <r>
          <rPr>
            <sz val="8"/>
            <rFont val="Tahoma"/>
            <family val="0"/>
          </rPr>
          <t xml:space="preserve">
</t>
        </r>
      </text>
    </comment>
    <comment ref="C90" authorId="0">
      <text>
        <r>
          <rPr>
            <b/>
            <sz val="8"/>
            <rFont val="Tahoma"/>
            <family val="0"/>
          </rPr>
          <t>Rabies (hondsdolheid) (drie injecties, met een week tussen de eerste en de tweede en twee weken tussen de tweede en de derde injectie).</t>
        </r>
        <r>
          <rPr>
            <sz val="8"/>
            <rFont val="Tahoma"/>
            <family val="0"/>
          </rPr>
          <t xml:space="preserve">
</t>
        </r>
        <r>
          <rPr>
            <b/>
            <sz val="8"/>
            <rFont val="Tahoma"/>
            <family val="2"/>
          </rPr>
          <t>De bescherming is niet 100% indien de kans op besmetting is geconstateerd bijvoorbeeld door een honden of apenbeet moeten alsnog herhalings injecties ter plaatses worden gehaald. De tijd die je hebt om bij een ziekenhuis te komen is echte veel ruimer dan zonder injecties vooraf. 3x fl 150,=</t>
        </r>
      </text>
    </comment>
    <comment ref="C86" authorId="0">
      <text>
        <r>
          <rPr>
            <b/>
            <sz val="8"/>
            <rFont val="Tahoma"/>
            <family val="0"/>
          </rPr>
          <t>(een injectie 3 jaar geldig)  fl 35,=</t>
        </r>
        <r>
          <rPr>
            <sz val="8"/>
            <rFont val="Tahoma"/>
            <family val="0"/>
          </rPr>
          <t xml:space="preserve">
</t>
        </r>
      </text>
    </comment>
    <comment ref="C87" authorId="0">
      <text>
        <r>
          <rPr>
            <b/>
            <sz val="8"/>
            <rFont val="Tahoma"/>
            <family val="0"/>
          </rPr>
          <t>Buiktyphus (een injectie,3 jaar geldig)  fl 50,=</t>
        </r>
        <r>
          <rPr>
            <sz val="8"/>
            <rFont val="Tahoma"/>
            <family val="0"/>
          </rPr>
          <t xml:space="preserve">
</t>
        </r>
      </text>
    </comment>
    <comment ref="C88" authorId="0">
      <text>
        <r>
          <rPr>
            <b/>
            <sz val="8"/>
            <rFont val="Tahoma"/>
            <family val="0"/>
          </rPr>
          <t>Gele koorts (een injectie,10 jaar geldig) fl 50,=</t>
        </r>
        <r>
          <rPr>
            <sz val="8"/>
            <rFont val="Tahoma"/>
            <family val="0"/>
          </rPr>
          <t xml:space="preserve">
</t>
        </r>
      </text>
    </comment>
    <comment ref="C91" authorId="0">
      <text>
        <r>
          <rPr>
            <b/>
            <sz val="8"/>
            <rFont val="Tahoma"/>
            <family val="0"/>
          </rPr>
          <t>Mantouxtes en BCG (turberculose). Eerst een test doen bij een TBC-centrum. Na drie dagen word de test gelezen, bij een negative uitslag (geen tbc) een BCG injectie laten lezen.</t>
        </r>
        <r>
          <rPr>
            <sz val="8"/>
            <rFont val="Tahoma"/>
            <family val="0"/>
          </rPr>
          <t xml:space="preserve">
</t>
        </r>
        <r>
          <rPr>
            <b/>
            <sz val="8"/>
            <rFont val="Tahoma"/>
            <family val="2"/>
          </rPr>
          <t>Na 4 weken wordt dit een open pussende wond en kan 2 tot 6 weken open kan blijven. Het is dus raadzaam deze ruim van te voren te halen.  fl. 15,=</t>
        </r>
      </text>
    </comment>
    <comment ref="C8" authorId="0">
      <text>
        <r>
          <rPr>
            <b/>
            <sz val="8"/>
            <rFont val="Tahoma"/>
            <family val="0"/>
          </rPr>
          <t>Malaria tabletten : Paludrine en Lariam. Bij malaria tabletten is de prijs natuurlijk sterk afhankelijk van de reisduur en reisroute. Ook zullen we anderssoortige maatregelen nemen, zoals het meenemen van een klamboe een EHBO -set en dergelijke.</t>
        </r>
        <r>
          <rPr>
            <sz val="8"/>
            <rFont val="Tahoma"/>
            <family val="0"/>
          </rPr>
          <t xml:space="preserve">
</t>
        </r>
      </text>
    </comment>
    <comment ref="C108" authorId="0">
      <text>
        <r>
          <rPr>
            <b/>
            <sz val="8"/>
            <rFont val="Tahoma"/>
            <family val="0"/>
          </rPr>
          <t xml:space="preserve">TURKIJE 
In het algemeen gelden de volgende adviezen volgens de Landenlijst LCR. Bij reizigers met GEZONDHEIDSPROBLEMEN of bij LANGE REIZEN is een gespecialiseerd advies van belang!
VACCINATIES: 
Een DTP-vaccinatie wordt aanbevolen
Bescherming tegen Hepatitis A wordt aanbevolen.
MALARIAGEBIEDEN: 
Bescherming tegen muggenbeten is altijd belangrijk. Neem bij koorts of griepachtige verschijnselen tijdens of na verblijf in een malariagebied altijd direct contact op met een arts. 
TURKIJE: 
in de maanden 5 t/m 10 komt malaria voor. Goede anti-muggen maatregelen in verband met malaria zijn extra belangrijk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03" authorId="0">
      <text>
        <r>
          <rPr>
            <b/>
            <sz val="8"/>
            <rFont val="Tahoma"/>
            <family val="0"/>
          </rPr>
          <t xml:space="preserve">NEDERLAND 
In het algemeen gelden de volgende adviezen volgens de Landenlijst LCR. Bij reizigers met GEZONDHEIDSPROBLEMEN of bij LANGE REIZEN is een gespecialiseerd advies van belang!
VACCINATIES: 
vaccinaties worden voor gewone reizen niet geadviseerd.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04" authorId="0">
      <text>
        <r>
          <rPr>
            <b/>
            <sz val="8"/>
            <rFont val="Tahoma"/>
            <family val="0"/>
          </rPr>
          <t xml:space="preserve">DUITSLAND 
In het algemeen gelden de volgende adviezen volgens de Landenlijst LCR. Bij reizigers met GEZONDHEIDSPROBLEMEN of bij LANGE REIZEN is een gespecialiseerd advies van belang!
VACCINATIES: 
vaccinaties worden voor gewone reizen niet geadviseerd.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05" authorId="0">
      <text>
        <r>
          <rPr>
            <b/>
            <sz val="8"/>
            <rFont val="Tahoma"/>
            <family val="0"/>
          </rPr>
          <t xml:space="preserve">TSJECHIË 
In het algemeen gelden de volgende adviezen volgens de Landenlijst LCR. Bij reizigers met GEZONDHEIDSPROBLEMEN of bij LANGE REIZEN is een gespecialiseerd advies van belang!
VACCINATIES: 
vaccinaties worden voor gewone reizen niet geadviseerd.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06" authorId="0">
      <text>
        <r>
          <rPr>
            <b/>
            <sz val="8"/>
            <rFont val="Tahoma"/>
            <family val="0"/>
          </rPr>
          <t xml:space="preserve">ROEMENIË 
In het algemeen gelden de volgende adviezen volgens de Landenlijst LCR. Bij reizigers met GEZONDHEIDSPROBLEMEN of bij LANGE REIZEN is een gespecialiseerd advies van belang!
VACCINATIES: 
Een DTP-vaccinatie wordt aanbevolen
Bescherming tegen Hepatitis A wordt aanbevolen.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07" authorId="0">
      <text>
        <r>
          <rPr>
            <b/>
            <sz val="8"/>
            <rFont val="Tahoma"/>
            <family val="0"/>
          </rPr>
          <t xml:space="preserve">BULGARIJE 
In het algemeen gelden de volgende adviezen volgens de Landenlijst LCR. Bij reizigers met GEZONDHEIDSPROBLEMEN of bij LANGE REIZEN is een gespecialiseerd advies van belang!
VACCINATIES: 
Een DTP-vaccinatie wordt aanbevolen
Bescherming tegen Hepatitis A wordt aanbevolen.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09" authorId="0">
      <text>
        <r>
          <rPr>
            <b/>
            <sz val="8"/>
            <rFont val="Tahoma"/>
            <family val="0"/>
          </rPr>
          <t xml:space="preserve">IRAN 
In het algemeen gelden de volgende adviezen volgens de Landenlijst LCR. Bij reizigers met GEZONDHEIDSPROBLEMEN of bij LANGE REIZEN is een gespecialiseerd advies van belang!
VACCINATIES: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IRAN: 
in de maanden 3 t/m 11 komt malaria voor. Voor de bescherming tegen malaria worden antimalariamiddelen aanbevolen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text>
    </comment>
    <comment ref="C110" authorId="0">
      <text>
        <r>
          <rPr>
            <b/>
            <sz val="8"/>
            <rFont val="Tahoma"/>
            <family val="0"/>
          </rPr>
          <t xml:space="preserve">TURKMENISTAN 
In het algemeen gelden de volgende adviezen volgens de Landenlijst LCR. Bij reizigers met GEZONDHEIDSPROBLEMEN of bij LANGE REIZEN is een gespecialiseerd advies van belang!
VACCINATIES: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TURKMENISTAN: 
in de maanden 6 t/m 10 komt malaria voor. Goede anti-muggen maatregelen in verband met malaria zijn extra belangrijk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1" authorId="0">
      <text>
        <r>
          <rPr>
            <b/>
            <sz val="8"/>
            <rFont val="Tahoma"/>
            <family val="0"/>
          </rPr>
          <t xml:space="preserve">PAKISTAN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PAKISTAN: 
in de maanden 1 t/m 12 komt malaria voor. Voor de bescherming tegen malaria worden antimalariamiddelen aanbevolen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2" authorId="0">
      <text>
        <r>
          <rPr>
            <b/>
            <sz val="8"/>
            <rFont val="Tahoma"/>
            <family val="0"/>
          </rPr>
          <t xml:space="preserve">INDIA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INDIA overig: 
in de maanden 1 t/m 12 komt malaria voor. Voor de bescherming tegen malaria worden antimalariamiddelen aanbevolen voor een deel van de reizigers 
INDIA Himalaya: 
in de maanden - komt malaria voor. 
INDIA Assam: 
in de maanden 1 t/m 12 komt malaria voor. Voor de bescherming tegen malaria worden antimalariamiddelen aanbevolen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3" authorId="0">
      <text>
        <r>
          <rPr>
            <b/>
            <sz val="8"/>
            <rFont val="Tahoma"/>
            <family val="0"/>
          </rPr>
          <t xml:space="preserve">NEPAL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NEPAL: 
in de maanden 1 t/m 12 komt malaria voor. Voor de bescherming tegen malaria worden antimalariamiddelen aanbevolen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4" authorId="0">
      <text>
        <r>
          <rPr>
            <b/>
            <sz val="8"/>
            <rFont val="Tahoma"/>
            <family val="0"/>
          </rPr>
          <t xml:space="preserve">CHINA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CHINA overig: 
in de maanden - komt malaria voor. 
CHINA Hainan Yunnan: 
in de maanden 1 t/m 12 komt malaria voor. Voor de bescherming tegen malaria worden antimalariamiddelen aanbevolen voor een deel van de reizigers 
CHINA nrd van 33 NB: 
in de maanden 6 t/m 11 komt malaria voor. Goede anti-muggen maatregelen in verband met malaria zijn extra belangrijk voor een deel van de reizigers 
CHINA zuid van 25 NB: 
in de maanden 1 t/m 12 komt malaria voor. Goede anti-muggen maatregelen in verband met malaria zijn extra belangrijk voor een deel van de reizigers 
CHINA 33-25 NB: 
in de maanden 5 t/m 12 komt malaria voor. Goede anti-muggen maatregelen in verband met malaria zijn extra belangrijk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5" authorId="0">
      <text>
        <r>
          <rPr>
            <b/>
            <sz val="8"/>
            <rFont val="Tahoma"/>
            <family val="0"/>
          </rPr>
          <t xml:space="preserve">BIRMA 
zie Myanmar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MYANMAR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MYANMAR Karen: 
in de maanden 1 t/m 12 komt malaria voor. Voor de bescherming tegen malaria worden antimalariamiddelen aanbevolen voor een deel van de reizigers 
MYANMAR Overig gebied &lt; 1000m*: 
in de maanden 3 t/m 12 komt malaria voor. Voor de bescherming tegen malaria worden antimalariamiddelen aanbevolen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6" authorId="0">
      <text>
        <r>
          <rPr>
            <b/>
            <sz val="8"/>
            <rFont val="Tahoma"/>
            <family val="0"/>
          </rPr>
          <t xml:space="preserve">LAOS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LAOS: 
in de maanden 1 t/m 12 komt malaria voor. Voor de bescherming tegen malaria worden antimalariamiddelen aanbevolen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7" authorId="0">
      <text>
        <r>
          <rPr>
            <b/>
            <sz val="8"/>
            <rFont val="Tahoma"/>
            <family val="0"/>
          </rPr>
          <t xml:space="preserve">THAILAND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MALARIAGEBIEDEN: 
Bescherming tegen muggenbeten is altijd belangrijk. Neem bij koorts of griepachtige verschijnselen tijdens of na verblijf in een malariagebied altijd direct contact op met een arts. 
THAILAND: 
in de maanden 1 t/m 12 komt malaria voor. Goede anti-muggen maatregelen in verband met malaria zijn extra belangrijk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8" authorId="0">
      <text>
        <r>
          <rPr>
            <b/>
            <sz val="8"/>
            <rFont val="Tahoma"/>
            <family val="0"/>
          </rPr>
          <t xml:space="preserve">MALEISIË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MALARIAGEBIEDEN: 
Bescherming tegen muggenbeten is altijd belangrijk. Neem bij koorts of griepachtige verschijnselen tijdens of na verblijf in een malariagebied altijd direct contact op met een arts. 
MALEISIË overig: 
in de maanden 1 t/m 12 komt malaria voor. Goede anti-muggen maatregelen in verband met malaria zijn extra belangrijk voor een deel van de reizigers 
MALEISIË Sarawak: 
in de maanden 1 t/m 12 komt malaria voor. Voor de bescherming tegen malaria worden antimalariamiddelen aanbevolen voor een deel van de reizigers 
MALEISIË Sabah: 
in de maanden 1 t/m 12 komt malaria voor. Voor de bescherming tegen malaria worden antimalariamiddelen aanbevolen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19" authorId="0">
      <text>
        <r>
          <rPr>
            <b/>
            <sz val="8"/>
            <rFont val="Tahoma"/>
            <family val="0"/>
          </rPr>
          <t xml:space="preserve">INDONESIË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INDONESIË overig: 
in de maanden 1 t/m 12 komt malaria voor. Voor de bescherming tegen malaria worden antimalariamiddelen aanbevolen voor een deel van de reizigers 
INDONESIË West Papua (Irian Jaya): 
in de maanden 1 t/m 12 komt malaria voor. Voor de bescherming tegen malaria worden antimalariamiddelen aanbevolen 
INDONESIË Sumatra Oost Sulawesi: 
in de maanden 1 t/m 12 komt malaria voor. Voor de bescherming tegen malaria worden antimalariamiddelen aanbevolen voor een deel van de reizigers 
INDONESIË Bali: 
in de maanden - komt malaria voor. 
INDONESIË Java, Zuid Sulawesi, West Papua &gt; 1800 m: 
in de maanden 1 t/m 12 komt malaria voor. Goede anti-muggen maatregelen in verband met malaria zijn extra belangrijk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20" authorId="0">
      <text>
        <r>
          <rPr>
            <b/>
            <sz val="8"/>
            <rFont val="Tahoma"/>
            <family val="0"/>
          </rPr>
          <t xml:space="preserve">PAPOEA-NIEUW-GUINEA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PAPOEA-NIEUW-GUINEA: 
in de maanden 1 t/m 12 komt malaria voor. Voor de bescherming tegen malaria worden antimalariamiddelen aanbevolen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21" authorId="0">
      <text>
        <r>
          <rPr>
            <b/>
            <sz val="8"/>
            <rFont val="Tahoma"/>
            <family val="0"/>
          </rPr>
          <t xml:space="preserve">SALOMONSEIL. 
In het algemeen gelden de volgende adviezen volgens de Landenlijst LCR. Bij reizigers met GEZONDHEIDSPROBLEMEN of bij LANGE REIZEN is een gespecialiseerd advies van belang!
VACCINATIES: 
Als men UIT een gele koorts gebied komt is gele koorts vaccinatie verplicht.
Een DTP-vaccinatie wordt aanbevolen
Bescherming tegen Hepatitis A wordt aanbevolen.
Buiktyfusvaccinatie aanbevolen bij reizen langer dan 2 weken.
MALARIAGEBIEDEN: 
Bescherming tegen muggenbeten is altijd belangrijk. Neem bij koorts of griepachtige verschijnselen tijdens of na verblijf in een malariagebied altijd direct contact op met een arts. 
SALOMONSEIL.: 
in de maanden 1 t/m 12 komt malaria voor. Voor de bescherming tegen malaria worden antimalariamiddelen aanbevolen voor een deel van de reizigers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22" authorId="0">
      <text>
        <r>
          <rPr>
            <b/>
            <sz val="8"/>
            <rFont val="Tahoma"/>
            <family val="0"/>
          </rPr>
          <t xml:space="preserve">AUSTRALIË 
In het algemeen gelden de volgende adviezen volgens de Landenlijst LCR. Bij reizigers met GEZONDHEIDSPROBLEMEN of bij LANGE REIZEN is een gespecialiseerd advies van belang!
VACCINATIES: 
Als men UIT een gele koorts gebied komt is gele koorts vaccinatie verplicht.
vaccinaties worden voor gewone reizen niet geadviseerd.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t>
        </r>
        <r>
          <rPr>
            <sz val="8"/>
            <rFont val="Tahoma"/>
            <family val="0"/>
          </rPr>
          <t xml:space="preserve">
</t>
        </r>
      </text>
    </comment>
    <comment ref="C123" authorId="0">
      <text>
        <r>
          <rPr>
            <b/>
            <sz val="8"/>
            <rFont val="Tahoma"/>
            <family val="0"/>
          </rPr>
          <t xml:space="preserve">NIEUW-ZEELAND 
In het algemeen gelden de volgende adviezen volgens de Landenlijst LCR. Bij reizigers met GEZONDHEIDSPROBLEMEN of bij LANGE REIZEN is een gespecialiseerd advies van belang!
VACCINATIES: 
vaccinaties worden voor gewone reizen niet geadviseerd.
LET OP! De aanbevelingen hier zijn van algemene aard. De reisbestemming, verblijfsduur, soort reis, gezondheid en leeftijd van een reiziger bepalen welke vaccinaties en anti-malariamaatregelen nodig zijn. U moet zich persoonlijk laten adviseren over de maatregelen die voor uw reis belangrijk zijn.  
© Landelijk Coördinatiecentrum Reizigersadvisering (LCR)
5-3-2004  
jk Coördinatiecentrum Reizigersadvisering (LCR)
5-3-2004  
</t>
        </r>
        <r>
          <rPr>
            <sz val="8"/>
            <rFont val="Tahoma"/>
            <family val="0"/>
          </rPr>
          <t xml:space="preserve">
</t>
        </r>
      </text>
    </comment>
    <comment ref="C84" authorId="0">
      <text>
        <r>
          <rPr>
            <b/>
            <sz val="8"/>
            <rFont val="Tahoma"/>
            <family val="0"/>
          </rPr>
          <t>-Hepatitis B (kan worden genomen in combinatie met A).
Indien alleen Hepatitis B nodig is, zijn er drie inentingen nodig, met minimaal een maand tussen de eerste en de tweede en minimaal 5 maanden tussen de tweede en de derde injectie. Sommige instellingen adviseren ook nog een titertes een maand na de laaste injectie. Geldigheid 10 jaar.  3xfl 150,=</t>
        </r>
        <r>
          <rPr>
            <sz val="8"/>
            <rFont val="Tahoma"/>
            <family val="0"/>
          </rPr>
          <t xml:space="preserve">
</t>
        </r>
      </text>
    </comment>
    <comment ref="C89" authorId="0">
      <text>
        <r>
          <rPr>
            <b/>
            <sz val="8"/>
            <rFont val="Tahoma"/>
            <family val="0"/>
          </rPr>
          <t>Alleen stempel</t>
        </r>
        <r>
          <rPr>
            <sz val="8"/>
            <rFont val="Tahoma"/>
            <family val="0"/>
          </rPr>
          <t xml:space="preserve">
</t>
        </r>
      </text>
    </comment>
    <comment ref="C92" authorId="0">
      <text>
        <r>
          <rPr>
            <b/>
            <sz val="8"/>
            <rFont val="Tahoma"/>
            <family val="0"/>
          </rPr>
          <t>Mantouxtes en BCG (turberculose). Eerst een test doen bij een TBC-centrum. Na drie dagen word de test gelezen, bij een negative uitslag (geen tbc) een BCG injectie laten lezen.</t>
        </r>
        <r>
          <rPr>
            <sz val="8"/>
            <rFont val="Tahoma"/>
            <family val="0"/>
          </rPr>
          <t xml:space="preserve">
</t>
        </r>
        <r>
          <rPr>
            <b/>
            <sz val="8"/>
            <rFont val="Tahoma"/>
            <family val="2"/>
          </rPr>
          <t>Na 4 weken wordt dit een open pussende wond en kan 2 tot 6 weken open kan blijven. Het is dus raadzaam deze ruim van te voren te halen.  fl. 15,=</t>
        </r>
      </text>
    </comment>
    <comment ref="C9" authorId="0">
      <text>
        <r>
          <rPr>
            <b/>
            <sz val="8"/>
            <rFont val="Tahoma"/>
            <family val="0"/>
          </rPr>
          <t>Malaria tabletten : Paludrine en Lariam. Bij malaria tabletten is de prijs natuurlijk sterk afhankelijk van de reisduur en reisroute. Ook zullen we anderssoortige maatregelen nemen, zoals het meenemen van een klamboe een EHBO -set en dergelijke.</t>
        </r>
        <r>
          <rPr>
            <sz val="8"/>
            <rFont val="Tahoma"/>
            <family val="0"/>
          </rPr>
          <t xml:space="preserve">
</t>
        </r>
      </text>
    </comment>
  </commentList>
</comments>
</file>

<file path=xl/sharedStrings.xml><?xml version="1.0" encoding="utf-8"?>
<sst xmlns="http://schemas.openxmlformats.org/spreadsheetml/2006/main" count="1155" uniqueCount="718">
  <si>
    <t>Eerste aanbetaling Sander</t>
  </si>
  <si>
    <t>500 euro</t>
  </si>
  <si>
    <t>50 euro</t>
  </si>
  <si>
    <t>Overboeking intern</t>
  </si>
  <si>
    <t>Verrekening onkosten met sander</t>
  </si>
  <si>
    <t>Verrekening onkosten met Herbert</t>
  </si>
  <si>
    <t>Tracking jas</t>
  </si>
  <si>
    <t>Extra persoonlijke uitgaven Sander</t>
  </si>
  <si>
    <t>Desinfecterende zeep</t>
  </si>
  <si>
    <t>Body creme</t>
  </si>
  <si>
    <t>Watjes / spiegeltje</t>
  </si>
  <si>
    <t>Maandlenzen + vloeistof voor de eerst weken</t>
  </si>
  <si>
    <t>Waterfles met metalen bekers</t>
  </si>
  <si>
    <t>Reiswekker</t>
  </si>
  <si>
    <t>Schaartje</t>
  </si>
  <si>
    <t>Naaigarnituur</t>
  </si>
  <si>
    <t>Elastiekjes en touw</t>
  </si>
  <si>
    <t>Stukje touw</t>
  </si>
  <si>
    <t>Textieltape</t>
  </si>
  <si>
    <t>Haak met schroefdraad ( om waslijn en klamboe op te hangen )</t>
  </si>
  <si>
    <t>Hangsloten met staalkabeltjes</t>
  </si>
  <si>
    <t>Klitteband</t>
  </si>
  <si>
    <t>Landkaarten v.d. eerste landen</t>
  </si>
  <si>
    <t>Wereldkaart</t>
  </si>
  <si>
    <t>Kaarten / Documentzak</t>
  </si>
  <si>
    <t>Elvia Globetrotter verzekering  :www.elvia.nl</t>
  </si>
  <si>
    <t>Isis verzekering (NBBS) www.isis.nl</t>
  </si>
  <si>
    <t>Goudse Verzekering Maatschappij N.V. (wereldreizigers polis)</t>
  </si>
  <si>
    <t>Geimpregneerde klamboe</t>
  </si>
  <si>
    <t>EHBO set</t>
  </si>
  <si>
    <t>Betenzalf/slangebeetset (azaron)</t>
  </si>
  <si>
    <t>Insectenwerend middel</t>
  </si>
  <si>
    <t>Onstmettingszalf(geen vloiestof kan gaan lekken)</t>
  </si>
  <si>
    <t>Blarenkit</t>
  </si>
  <si>
    <t xml:space="preserve">Pil </t>
  </si>
  <si>
    <t>Imodium (tegen zwarte diarre)</t>
  </si>
  <si>
    <t xml:space="preserve">Flagyl </t>
  </si>
  <si>
    <t>Breedspectrum-antibioticum</t>
  </si>
  <si>
    <t>Vitaminepillen</t>
  </si>
  <si>
    <t>Tabletten tegen reisziekte</t>
  </si>
  <si>
    <t>Talkpoeder</t>
  </si>
  <si>
    <t>Desinfecteren doekjes (b.v. sterilon)</t>
  </si>
  <si>
    <t>Kit met steriele naalden ,etc</t>
  </si>
  <si>
    <t>Wegwerpspuiten (doktorsverklaring nodig)</t>
  </si>
  <si>
    <t>Oog neusdruppels</t>
  </si>
  <si>
    <t>DTP (difterie, tetanus en polio:een injectie,15 jaar geldig</t>
  </si>
  <si>
    <t xml:space="preserve">www.ggd.nl (inentingen) </t>
  </si>
  <si>
    <t>Rabies (hondsdolheid)</t>
  </si>
  <si>
    <t>Gele koorts (een injectie,10 jaar geldig)</t>
  </si>
  <si>
    <t>Mantouxtes en BCG (turberculose).</t>
  </si>
  <si>
    <t>Visa voor toetreding tot de Landen</t>
  </si>
  <si>
    <t>Tjechie</t>
  </si>
  <si>
    <t>Roemenie</t>
  </si>
  <si>
    <t>Bulgarije</t>
  </si>
  <si>
    <t>Iran</t>
  </si>
  <si>
    <t>Turkmenistan / Afghanistan</t>
  </si>
  <si>
    <t>Pakistan</t>
  </si>
  <si>
    <t>China</t>
  </si>
  <si>
    <t xml:space="preserve">Burma </t>
  </si>
  <si>
    <t>Laos</t>
  </si>
  <si>
    <t>Thailand</t>
  </si>
  <si>
    <t>Malysie</t>
  </si>
  <si>
    <t>Indonesie</t>
  </si>
  <si>
    <t>Australie</t>
  </si>
  <si>
    <t>Papua nieuw Guniea</t>
  </si>
  <si>
    <t>Solomon eilanden</t>
  </si>
  <si>
    <t>Nieuw Zeeland</t>
  </si>
  <si>
    <t>Nepal</t>
  </si>
  <si>
    <t>-</t>
  </si>
  <si>
    <t>Toiletpapier</t>
  </si>
  <si>
    <t>10</t>
  </si>
  <si>
    <t>Goedkope Slippers / sandalen</t>
  </si>
  <si>
    <t>Zakmes Swiss Knife</t>
  </si>
  <si>
    <t xml:space="preserve">Zonnebril </t>
  </si>
  <si>
    <t xml:space="preserve">Brillendoos </t>
  </si>
  <si>
    <t xml:space="preserve">Bril Koortje </t>
  </si>
  <si>
    <t>Fotorolletjes / CD rewritable</t>
  </si>
  <si>
    <t>Cd speler (draagbaar)</t>
  </si>
  <si>
    <t>Draagbare wereldontvanger</t>
  </si>
  <si>
    <t>Limonadepoeder</t>
  </si>
  <si>
    <t>Uitgangspunten</t>
  </si>
  <si>
    <t>Ruim aangehouden</t>
  </si>
  <si>
    <t>Verwacht budget per persoon €1,000,= tot € 1.750  voorinvestering</t>
  </si>
  <si>
    <t>Totaal</t>
  </si>
  <si>
    <t>Huur</t>
  </si>
  <si>
    <t>Ziekenfonds</t>
  </si>
  <si>
    <t>Belastingen</t>
  </si>
  <si>
    <t xml:space="preserve">Kosten </t>
  </si>
  <si>
    <t>Maandelijkse</t>
  </si>
  <si>
    <t>(maanden)</t>
  </si>
  <si>
    <t>Inkomsten Thuis</t>
  </si>
  <si>
    <t>Reisverzekering</t>
  </si>
  <si>
    <t>Kosten internet</t>
  </si>
  <si>
    <t>Verhuren appartement</t>
  </si>
  <si>
    <t>Opslag eigendommen gedurende afwezigheid</t>
  </si>
  <si>
    <t>Kosten internet - te betalen door huurder</t>
  </si>
  <si>
    <t>Kosten onderhoud</t>
  </si>
  <si>
    <t>Verzekeringen Thuis (inboedel, brand, opstal, enz)</t>
  </si>
  <si>
    <t>Kosten auto</t>
  </si>
  <si>
    <t>Auto verzekering</t>
  </si>
  <si>
    <t>Kosten ANWB</t>
  </si>
  <si>
    <t>Verhoging huur in juli 2005</t>
  </si>
  <si>
    <t>Mobiele telefoon kosten</t>
  </si>
  <si>
    <t>Verzekeringen onkosten door te berekenen aan huurder</t>
  </si>
  <si>
    <t>dagen</t>
  </si>
  <si>
    <t>Gem bedrag</t>
  </si>
  <si>
    <t>per dag</t>
  </si>
  <si>
    <t xml:space="preserve">Azie: $10 - $15 </t>
  </si>
  <si>
    <t xml:space="preserve">Afrika: $15 - $25 </t>
  </si>
  <si>
    <t xml:space="preserve">Zuid Amerika: $25 - $35 </t>
  </si>
  <si>
    <t xml:space="preserve">Australie: $25 - $35 </t>
  </si>
  <si>
    <t xml:space="preserve">Europa: $30 - $40 </t>
  </si>
  <si>
    <t xml:space="preserve">Noord-Amerika: $50 </t>
  </si>
  <si>
    <t xml:space="preserve">Antartica: $100 </t>
  </si>
  <si>
    <t>Min</t>
  </si>
  <si>
    <t>Max</t>
  </si>
  <si>
    <t>Gem</t>
  </si>
  <si>
    <t>Richtlijnen</t>
  </si>
  <si>
    <t>Dagen</t>
  </si>
  <si>
    <t>Zonnebrandcreme</t>
  </si>
  <si>
    <t>Aftersun</t>
  </si>
  <si>
    <t>Plaskokertjes</t>
  </si>
  <si>
    <t>Cool Wrap</t>
  </si>
  <si>
    <t>Deet antimuggenolie</t>
  </si>
  <si>
    <t>After Bite</t>
  </si>
  <si>
    <t>Malaria test</t>
  </si>
  <si>
    <t>Antibiotica Breedspectrum</t>
  </si>
  <si>
    <t>Antibiotica Flagyl</t>
  </si>
  <si>
    <t>Dysenteriepillen</t>
  </si>
  <si>
    <t>Paracetemol</t>
  </si>
  <si>
    <t>Diacure/loperamide hcl</t>
  </si>
  <si>
    <t>Immodium</t>
  </si>
  <si>
    <t>Koortswerendmiddel</t>
  </si>
  <si>
    <t>Griepwerendmiddel</t>
  </si>
  <si>
    <t>ORS</t>
  </si>
  <si>
    <t>Otrivin neusspray</t>
  </si>
  <si>
    <t>Hoesttabletten</t>
  </si>
  <si>
    <t>Antibiotica creme</t>
  </si>
  <si>
    <t>Vitaminetabletten</t>
  </si>
  <si>
    <t>Compeed</t>
  </si>
  <si>
    <t>Warmtecreme</t>
  </si>
  <si>
    <t>Anti reisziekte tabletten</t>
  </si>
  <si>
    <t>Zinkzalf</t>
  </si>
  <si>
    <t>Basis uitrusting careplus</t>
  </si>
  <si>
    <t>Keelpijntabletten (chloorhexidine/hibitane)</t>
  </si>
  <si>
    <t xml:space="preserve">Harde doos om medicijnen te bewaren </t>
  </si>
  <si>
    <t>Thermometer</t>
  </si>
  <si>
    <t>Biogaz bij brandwonden</t>
  </si>
  <si>
    <t>Dental Kit</t>
  </si>
  <si>
    <t>Medische verklaring voor materiaal</t>
  </si>
  <si>
    <t>Hemdjes (2)</t>
  </si>
  <si>
    <t>Bergschoenen</t>
  </si>
  <si>
    <t>Sarong (2)</t>
  </si>
  <si>
    <t>Petjes</t>
  </si>
  <si>
    <t>Ondergoed (7)</t>
  </si>
  <si>
    <t>Kamperen</t>
  </si>
  <si>
    <t>Tent</t>
  </si>
  <si>
    <t>Seamgrip</t>
  </si>
  <si>
    <t>Klamboe</t>
  </si>
  <si>
    <t>Basis</t>
  </si>
  <si>
    <t>Stuffbags</t>
  </si>
  <si>
    <t>Overig</t>
  </si>
  <si>
    <t>Reisjournaal</t>
  </si>
  <si>
    <t>Adressen</t>
  </si>
  <si>
    <t>Visitekaartjes</t>
  </si>
  <si>
    <t>Reisnaaisetje</t>
  </si>
  <si>
    <t>Veiligheidsspelden</t>
  </si>
  <si>
    <t>Noodfluit</t>
  </si>
  <si>
    <t>Reisgidsen:</t>
  </si>
  <si>
    <t>Zakdoekjes</t>
  </si>
  <si>
    <t>Paperclips</t>
  </si>
  <si>
    <t>Speelkaarten</t>
  </si>
  <si>
    <t>Spelletje</t>
  </si>
  <si>
    <t>Wereldstekker</t>
  </si>
  <si>
    <t>Leesboek</t>
  </si>
  <si>
    <t>Pennen</t>
  </si>
  <si>
    <t>Rekenmachine</t>
  </si>
  <si>
    <t>Verrekijker</t>
  </si>
  <si>
    <t>Kompas</t>
  </si>
  <si>
    <t>Reddingsdeken</t>
  </si>
  <si>
    <t>Wasbakstopper</t>
  </si>
  <si>
    <t>Wandelstokken</t>
  </si>
  <si>
    <t>Papieren</t>
  </si>
  <si>
    <t>2 creditcards (VISA)</t>
  </si>
  <si>
    <t>Contante dollars</t>
  </si>
  <si>
    <t>Copie bankafschriften</t>
  </si>
  <si>
    <t>Pasfoto's kleur/zwartwit</t>
  </si>
  <si>
    <t>Vaccinatieboekje</t>
  </si>
  <si>
    <t>Verzekeringskaartje en voorwaarden</t>
  </si>
  <si>
    <t>Kopien van papieren</t>
  </si>
  <si>
    <t>Telefoonnummer vliegmaatschappijen</t>
  </si>
  <si>
    <t>Internetadressen vliegmaatschappijen</t>
  </si>
  <si>
    <t>Collectcallnummers</t>
  </si>
  <si>
    <t>Telefoonnummer bank/visa voor blokkeren</t>
  </si>
  <si>
    <t>Internetadressen belangrijke sites</t>
  </si>
  <si>
    <t>Duikboek/log en passen</t>
  </si>
  <si>
    <t>Belangrijke data bewaren in reisbijbel</t>
  </si>
  <si>
    <t>Hardkeks</t>
  </si>
  <si>
    <t>Dextro</t>
  </si>
  <si>
    <t>Noodles</t>
  </si>
  <si>
    <t>Kleine toilettas voor voorraad</t>
  </si>
  <si>
    <t>Tekentang</t>
  </si>
  <si>
    <t>Anti bact en parasiet infecties/Ciproxin</t>
  </si>
  <si>
    <t>Antihuidaandoeningen creme/Clotrimazol</t>
  </si>
  <si>
    <t>Optrex/oogontsteking</t>
  </si>
  <si>
    <t>Medicijn tegen misselijkheid en braken</t>
  </si>
  <si>
    <t>Wasknijpers</t>
  </si>
  <si>
    <t>Puimsteentje</t>
  </si>
  <si>
    <t xml:space="preserve">Identificatieplaatje </t>
  </si>
  <si>
    <t xml:space="preserve">Verklaring goed gedrag </t>
  </si>
  <si>
    <t xml:space="preserve">Telefoonkaart </t>
  </si>
  <si>
    <t>Portemonnee klein</t>
  </si>
  <si>
    <t>Klein verbandtasje voor dagelijks</t>
  </si>
  <si>
    <t>Slaappillen (Kan overweging zijn)</t>
  </si>
  <si>
    <t>Travelercheques</t>
  </si>
  <si>
    <t>Iboprofen 200</t>
  </si>
  <si>
    <t>Iboprofen 400</t>
  </si>
  <si>
    <t xml:space="preserve"> </t>
  </si>
  <si>
    <t>Papieren/Documenten:</t>
  </si>
  <si>
    <t>Inentingen:</t>
  </si>
  <si>
    <t xml:space="preserve">Meer informatie : </t>
  </si>
  <si>
    <t>www.Lcr.nl (pagina over gezondheid ,inentingen)</t>
  </si>
  <si>
    <t>www.apotheek.nl (reisapotheek)</t>
  </si>
  <si>
    <t xml:space="preserve">  </t>
  </si>
  <si>
    <t xml:space="preserve">India </t>
  </si>
  <si>
    <t>Aantal</t>
  </si>
  <si>
    <t>Budget</t>
  </si>
  <si>
    <t>Werkelijke</t>
  </si>
  <si>
    <t>Kosten</t>
  </si>
  <si>
    <t>Voorwerp / onderdeel</t>
  </si>
  <si>
    <t>Te verkrijgen</t>
  </si>
  <si>
    <t>bij</t>
  </si>
  <si>
    <t>Adres</t>
  </si>
  <si>
    <t>Telefoonnummer</t>
  </si>
  <si>
    <t xml:space="preserve">Gemiddelde kosten </t>
  </si>
  <si>
    <t>per dag / per persoon</t>
  </si>
  <si>
    <t xml:space="preserve">Dagrugzak Max 30 Liter </t>
  </si>
  <si>
    <t>Hangslotjes Voor De Rugzak</t>
  </si>
  <si>
    <t>Draadslot Voor Rugzak</t>
  </si>
  <si>
    <t>Hangslot Voor Deuren</t>
  </si>
  <si>
    <t>Labels Voor Rugzakken (3)</t>
  </si>
  <si>
    <t>Klein Portemonneetje</t>
  </si>
  <si>
    <t>Reserve Gespen</t>
  </si>
  <si>
    <t>Persoonlijke Verzorging</t>
  </si>
  <si>
    <t>Toilettas</t>
  </si>
  <si>
    <t>Tandeborstel En Doosje</t>
  </si>
  <si>
    <t>Kam</t>
  </si>
  <si>
    <t>Borstel</t>
  </si>
  <si>
    <t>Deo</t>
  </si>
  <si>
    <t>Shampoo</t>
  </si>
  <si>
    <t>Douchegel</t>
  </si>
  <si>
    <t>Scheermesje</t>
  </si>
  <si>
    <t>Nieuwe Mesjes</t>
  </si>
  <si>
    <t>Wattenstaafjes</t>
  </si>
  <si>
    <t>Pincet</t>
  </si>
  <si>
    <t>Nagelschaartje</t>
  </si>
  <si>
    <t>Scheerapparaat/Scheergerei/Somerset Olie</t>
  </si>
  <si>
    <t>Vijl</t>
  </si>
  <si>
    <t>Brilspray</t>
  </si>
  <si>
    <t>Care Plus Lippenbalsem</t>
  </si>
  <si>
    <t>Gezichtscreme, Nivea</t>
  </si>
  <si>
    <t>Tampons</t>
  </si>
  <si>
    <t>Haarelastiekjes</t>
  </si>
  <si>
    <t>Direct Desinfect</t>
  </si>
  <si>
    <t>Unicura Talkpoeder</t>
  </si>
  <si>
    <t>Oordoppen</t>
  </si>
  <si>
    <t>Condooms</t>
  </si>
  <si>
    <t>Kleding En Schoenen</t>
  </si>
  <si>
    <t>Blouse</t>
  </si>
  <si>
    <t>Dunne Fleecetrui</t>
  </si>
  <si>
    <t>Windstopper</t>
  </si>
  <si>
    <t>Bh (2)</t>
  </si>
  <si>
    <t>Badpak/Bikini/Zwembroek</t>
  </si>
  <si>
    <t>3 Washandjes</t>
  </si>
  <si>
    <t>Katoenen Zakdoeken</t>
  </si>
  <si>
    <t>Reparatiekit Matjes</t>
  </si>
  <si>
    <t>Kaarsenhouder</t>
  </si>
  <si>
    <t>Kussensloop</t>
  </si>
  <si>
    <t>Mokken</t>
  </si>
  <si>
    <t>Borden</t>
  </si>
  <si>
    <t>Bestek</t>
  </si>
  <si>
    <t>Brander</t>
  </si>
  <si>
    <t>Leathermantool</t>
  </si>
  <si>
    <t>Lucifers</t>
  </si>
  <si>
    <t>Fotocamera</t>
  </si>
  <si>
    <t>Reservebatterijen Camera</t>
  </si>
  <si>
    <t>Loden Zak</t>
  </si>
  <si>
    <t>Plastic Doos Voor Negatieven En Fotos</t>
  </si>
  <si>
    <t>Water En Lichtdichte Zak (Loden Zak?)</t>
  </si>
  <si>
    <t>Fotodop</t>
  </si>
  <si>
    <t>Lensdoekjes</t>
  </si>
  <si>
    <t>Groothoeklens</t>
  </si>
  <si>
    <t>Polarisatiefilter</t>
  </si>
  <si>
    <t>Healthy Travel Asia</t>
  </si>
  <si>
    <t>Tube Wasmiddel</t>
  </si>
  <si>
    <t>Rolletje Touw</t>
  </si>
  <si>
    <t>Tieraps</t>
  </si>
  <si>
    <t>Kaarten Van Woonplaats</t>
  </si>
  <si>
    <t>Sterke Tape</t>
  </si>
  <si>
    <t>Watervaste Stift</t>
  </si>
  <si>
    <t>Taal Boekje Indonesie</t>
  </si>
  <si>
    <t>Briefpapier/Enveloppen</t>
  </si>
  <si>
    <t>Reserve Veters</t>
  </si>
  <si>
    <t>Reservebril+Receptuur In Koker</t>
  </si>
  <si>
    <t>Jaarkalender In Reisbijbel</t>
  </si>
  <si>
    <t xml:space="preserve">Duikbril En Snorkel </t>
  </si>
  <si>
    <t>Reserve AA Batterijen</t>
  </si>
  <si>
    <t>Thee En Koffie ?</t>
  </si>
  <si>
    <t>Waterdicht Nylon Perszaak Voor Was</t>
  </si>
  <si>
    <t xml:space="preserve">Rugzak Tatonka 70 </t>
  </si>
  <si>
    <t>Nederland</t>
  </si>
  <si>
    <t>Duitsland</t>
  </si>
  <si>
    <t>Turkije</t>
  </si>
  <si>
    <t>Uitzendschema wereldomroep (aanvragen )</t>
  </si>
  <si>
    <t>Paspoort ( met voldoende stempelruimte )</t>
  </si>
  <si>
    <t>Inentingensboekjes</t>
  </si>
  <si>
    <t>Contante Dollars</t>
  </si>
  <si>
    <t>Travellars cheques</t>
  </si>
  <si>
    <t>Alarmnummer bij verlies bankpas /cheques</t>
  </si>
  <si>
    <t>Pin / europas</t>
  </si>
  <si>
    <t>Twee credit cards</t>
  </si>
  <si>
    <t>Pasfoto's</t>
  </si>
  <si>
    <t>Kopieen van waarde papieren</t>
  </si>
  <si>
    <t>Reisgidsen</t>
  </si>
  <si>
    <t>Taalgidsen</t>
  </si>
  <si>
    <t>Leesboeken</t>
  </si>
  <si>
    <t>Dagboeken</t>
  </si>
  <si>
    <t>Schrijfwaren</t>
  </si>
  <si>
    <t>Adreslijsten+kopieen</t>
  </si>
  <si>
    <t>Sportschoenen</t>
  </si>
  <si>
    <t>Eten/Drinken:</t>
  </si>
  <si>
    <t>ORS (Suiker En Zout)</t>
  </si>
  <si>
    <t>Lang Houdbare Koekjes</t>
  </si>
  <si>
    <t>Zakjes Cup A Soup</t>
  </si>
  <si>
    <t>Zakjes Instant Maaltijden</t>
  </si>
  <si>
    <t>Totale</t>
  </si>
  <si>
    <t>kosten per stuk</t>
  </si>
  <si>
    <t>Type nummer</t>
  </si>
  <si>
    <t>(aanvullende info</t>
  </si>
  <si>
    <t>Benodigde vaccinatie Per land</t>
  </si>
  <si>
    <t>DTP - Hepitites A</t>
  </si>
  <si>
    <t>info op: http://www.lcr.nl</t>
  </si>
  <si>
    <t>DTP - Hepitites A - Buiktyfus vaccin - Malaria preventie</t>
  </si>
  <si>
    <t>Gele koorts preventie</t>
  </si>
  <si>
    <t>Vaccinaties worden voor gewone reizen niet geadviseerd.</t>
  </si>
  <si>
    <t>DTP - Hepitites A - Buiktyfus vaccin - Malaria preventie - gele koorts</t>
  </si>
  <si>
    <t>DTP - Hepitites A - Malaria preventie - gele koorts</t>
  </si>
  <si>
    <t>Hepititus B - Engerix / HBVax</t>
  </si>
  <si>
    <t>Hepititus B - Twinrix</t>
  </si>
  <si>
    <t>Hepititus A - Havrix 720 / 1440</t>
  </si>
  <si>
    <t>Buiktyphus (een injectie,3 jaar geldig)  - Typhim Vi / Typherix</t>
  </si>
  <si>
    <t>Alvirax / Stamaril</t>
  </si>
  <si>
    <t>Havrix 720 / 1440</t>
  </si>
  <si>
    <t>Engerix / HBVax</t>
  </si>
  <si>
    <t>Typhim Vi / Typherix</t>
  </si>
  <si>
    <t>Meningitis (een injectie 3 jaar geldig)  - hersenvliesontsteking</t>
  </si>
  <si>
    <t>Meningovax / Mencevax</t>
  </si>
  <si>
    <t>Cholera</t>
  </si>
  <si>
    <t>Aantal consulten GGD en ziekehuis</t>
  </si>
  <si>
    <t>Budget -  15 % extra rekenen (budgeteren)</t>
  </si>
  <si>
    <t>BCG</t>
  </si>
  <si>
    <t>Mantoux</t>
  </si>
  <si>
    <t>Opstalkosten voor persoonlijke spullen</t>
  </si>
  <si>
    <t>X</t>
  </si>
  <si>
    <t>Betadine</t>
  </si>
  <si>
    <t>RVS</t>
  </si>
  <si>
    <t>Waterzak</t>
  </si>
  <si>
    <t>Hout</t>
  </si>
  <si>
    <t>Chopsticks</t>
  </si>
  <si>
    <t>Brandstof</t>
  </si>
  <si>
    <t>Coleman Fuel</t>
  </si>
  <si>
    <t>Panneset</t>
  </si>
  <si>
    <t>MSR cookset stainless steel</t>
  </si>
  <si>
    <t>Waterfles</t>
  </si>
  <si>
    <t>MSR waterzak 2 liter</t>
  </si>
  <si>
    <t>SONY DCS PS</t>
  </si>
  <si>
    <t>Kleinbeeldcamera</t>
  </si>
  <si>
    <t>Olympus Mu2</t>
  </si>
  <si>
    <t>Memmorystick</t>
  </si>
  <si>
    <t xml:space="preserve">Moneybelt Buikversie  </t>
  </si>
  <si>
    <t>Moneybelt Riemversie</t>
  </si>
  <si>
    <t xml:space="preserve"> Trafelsave riem</t>
  </si>
  <si>
    <t>Moneybelt Leg stash</t>
  </si>
  <si>
    <t xml:space="preserve"> Trafelsave Leg stash</t>
  </si>
  <si>
    <t xml:space="preserve"> Trafelsave lichaam</t>
  </si>
  <si>
    <t>EHBO Kit</t>
  </si>
  <si>
    <t>Tropenzorg proffesional</t>
  </si>
  <si>
    <t>?</t>
  </si>
  <si>
    <t>Ducktape</t>
  </si>
  <si>
    <t>Flares</t>
  </si>
  <si>
    <t>4 stuks ???</t>
  </si>
  <si>
    <t>Plastic bewaar potjes</t>
  </si>
  <si>
    <t>containers</t>
  </si>
  <si>
    <t xml:space="preserve">Lightwave </t>
  </si>
  <si>
    <t>Postbode elastieken</t>
  </si>
  <si>
    <t>Radiator sleutel</t>
  </si>
  <si>
    <t>Reiskussen</t>
  </si>
  <si>
    <t>Seam Grip</t>
  </si>
  <si>
    <t>Reparatie matjes</t>
  </si>
  <si>
    <t>Vetpotloden</t>
  </si>
  <si>
    <t>Tupperware doosjes</t>
  </si>
  <si>
    <t>Perl Tilka. 360 uur</t>
  </si>
  <si>
    <t>Swiss army knife</t>
  </si>
  <si>
    <t>Wenger Ranger</t>
  </si>
  <si>
    <t>Wandelstok</t>
  </si>
  <si>
    <t>Leki</t>
  </si>
  <si>
    <t>Adreslijst</t>
  </si>
  <si>
    <t>Dagboek</t>
  </si>
  <si>
    <t>Paspoort - Zakenpaspoort</t>
  </si>
  <si>
    <t>Paspoort - Normaal paspoort</t>
  </si>
  <si>
    <t>Ticket</t>
  </si>
  <si>
    <t xml:space="preserve">Ticket </t>
  </si>
  <si>
    <t xml:space="preserve">Rijbewijs </t>
  </si>
  <si>
    <t xml:space="preserve">Internationaal rijbewijs </t>
  </si>
  <si>
    <t xml:space="preserve">Afritsbare Broeken </t>
  </si>
  <si>
    <t xml:space="preserve">Lange Broek </t>
  </si>
  <si>
    <t xml:space="preserve">Swatch Horloges </t>
  </si>
  <si>
    <t>Lowe Alpin 375 fleece</t>
  </si>
  <si>
    <t>Supersoaker</t>
  </si>
  <si>
    <t>Handschoenen</t>
  </si>
  <si>
    <t>North Face</t>
  </si>
  <si>
    <t>Rubber deur wig  deur te openen</t>
  </si>
  <si>
    <t>Afsluitbare Plasticzakjes  Plastic zakken ( aantal hersluitbaar )</t>
  </si>
  <si>
    <t>Handdoek ( sneldrogend of een hydrofiele luier )  Groot</t>
  </si>
  <si>
    <t>Handdoek ( sneldrogend of een hydrofiele luier )  Klein</t>
  </si>
  <si>
    <t>Zaklamp  Hoofdlampje</t>
  </si>
  <si>
    <t>Zaklamp  verschijner</t>
  </si>
  <si>
    <t>Reservebatterijen ( voor camera,zaklamp etc. )</t>
  </si>
  <si>
    <t>I  douche</t>
  </si>
  <si>
    <t>Fjal Raven  Inka</t>
  </si>
  <si>
    <t>Korte Broeken   afritsbaar</t>
  </si>
  <si>
    <t>Korte Broeken  Zwembroek</t>
  </si>
  <si>
    <t>Paclite Goretexjas  Gore TexJas (Wind En Regen)</t>
  </si>
  <si>
    <t>TShirt Lange Mouw (1)</t>
  </si>
  <si>
    <t>TShirts (5)</t>
  </si>
  <si>
    <t>Hanwag Bklasse</t>
  </si>
  <si>
    <t xml:space="preserve">Polar  Buff </t>
  </si>
  <si>
    <t>Coll  Muts  haarband</t>
  </si>
  <si>
    <t>Slaap TShirt</t>
  </si>
  <si>
    <t>Chloortabletten Om Water Te Zuiveren  Waterzuiveringsmiddel</t>
  </si>
  <si>
    <t>Bouillonpoeder  Boullionblokjes</t>
  </si>
  <si>
    <t>MSRdragon Fly</t>
  </si>
  <si>
    <t>Waterfilter  waterzuiveraar</t>
  </si>
  <si>
    <t>MSR waterworksII</t>
  </si>
  <si>
    <t>Reis"Bijbel"  onkosten</t>
  </si>
  <si>
    <t>UvFilter</t>
  </si>
  <si>
    <t xml:space="preserve">PointIt Boekje </t>
  </si>
  <si>
    <t>Boekje Met Fotos</t>
  </si>
  <si>
    <t>Pasfotos</t>
  </si>
  <si>
    <t>Tevas</t>
  </si>
  <si>
    <t>Kosten opsturen Cds</t>
  </si>
  <si>
    <t>Kompressie zakken</t>
  </si>
  <si>
    <t>Kopressie zak</t>
  </si>
  <si>
    <t>K way 2000</t>
  </si>
  <si>
    <t>Schoenonderhoud</t>
  </si>
  <si>
    <t>Teva</t>
  </si>
  <si>
    <t>Thermo broek (boxer)</t>
  </si>
  <si>
    <t>Thermo broek 3/4</t>
  </si>
  <si>
    <t>Thermo shirt (KM)</t>
  </si>
  <si>
    <t>Thermo shirt (LM)</t>
  </si>
  <si>
    <t>Thermo shirt Tanktop</t>
  </si>
  <si>
    <t>Odlo</t>
  </si>
  <si>
    <t xml:space="preserve">Wandelsokken </t>
  </si>
  <si>
    <t>TK-3</t>
  </si>
  <si>
    <t>Tropenshirt (LM)</t>
  </si>
  <si>
    <t>Fjal Raven</t>
  </si>
  <si>
    <t>8 tjes</t>
  </si>
  <si>
    <t>K-Way 2000</t>
  </si>
  <si>
    <t>Karabiners</t>
  </si>
  <si>
    <t>Nodig voor klimmen</t>
  </si>
  <si>
    <t>Klimgordel</t>
  </si>
  <si>
    <t>Petzi corax C51-2</t>
  </si>
  <si>
    <t>Klimtouw</t>
  </si>
  <si>
    <t>50 meter 9.5 mm</t>
  </si>
  <si>
    <t>Gamma</t>
  </si>
  <si>
    <t>Mobiele telefoon</t>
  </si>
  <si>
    <t>Siemens S40 - tri band</t>
  </si>
  <si>
    <t>GPS</t>
  </si>
  <si>
    <t>Garmin e-trek Summit</t>
  </si>
  <si>
    <t>GPS - PC kabel</t>
  </si>
  <si>
    <t>GPS software</t>
  </si>
  <si>
    <t>Batterij lader</t>
  </si>
  <si>
    <t>Mammut of Lowe Alpine</t>
  </si>
  <si>
    <t>Rugzak Dagrugzak - day pack</t>
  </si>
  <si>
    <t>AL ultralight</t>
  </si>
  <si>
    <t>Agsluiten Pac Safe</t>
  </si>
  <si>
    <t>Pac safe anti diefstal</t>
  </si>
  <si>
    <t>Antie diefstal</t>
  </si>
  <si>
    <t>Regenjas</t>
  </si>
  <si>
    <t>Regen/Transporthoezen</t>
  </si>
  <si>
    <t>Raincover Flightbag</t>
  </si>
  <si>
    <t>reserve onderdelen Rugzak</t>
  </si>
  <si>
    <t>Clips bandjes en draagclip</t>
  </si>
  <si>
    <t>Lowe Alpine 65 + 20 Cerro Torro</t>
  </si>
  <si>
    <t>Spanbandjes voor compressie  van de rugzak (materiaal)</t>
  </si>
  <si>
    <t>Slaapzak</t>
  </si>
  <si>
    <t>Slaapzak - 1 persoons</t>
  </si>
  <si>
    <t>zijde</t>
  </si>
  <si>
    <t>Slaap mat</t>
  </si>
  <si>
    <t>Thermarest</t>
  </si>
  <si>
    <t>Eureka Autumn Wind</t>
  </si>
  <si>
    <t>Gebaseerd op personen</t>
  </si>
  <si>
    <t>Oostenrijk</t>
  </si>
  <si>
    <t>Joegoslavie</t>
  </si>
  <si>
    <t>Bangladesh</t>
  </si>
  <si>
    <t xml:space="preserve">Aantal </t>
  </si>
  <si>
    <t>weken</t>
  </si>
  <si>
    <t>Onkosten Sander aan Auto</t>
  </si>
  <si>
    <t>Karwei - Komstaal draadband</t>
  </si>
  <si>
    <t>Karwei - Schuurschijven</t>
  </si>
  <si>
    <t>Karwei - Looplamp</t>
  </si>
  <si>
    <t>Van Rijn</t>
  </si>
  <si>
    <t>Kruitbosch en de Weert</t>
  </si>
  <si>
    <t>Verlichting achter - inl bekabeling</t>
  </si>
  <si>
    <t>Bekabeling verlichting achter</t>
  </si>
  <si>
    <t>Plusmarkt</t>
  </si>
  <si>
    <t>Wasbenzine en terpentine</t>
  </si>
  <si>
    <t>Twinrix - hep A en Hep B</t>
  </si>
  <si>
    <t xml:space="preserve">Alleen stempel halen </t>
  </si>
  <si>
    <t>herhalingsconsulten</t>
  </si>
  <si>
    <t>Veiligheidspelden (1 doosje met spelden en toebehoren)</t>
  </si>
  <si>
    <t>Norit of Entosorbine - doosje</t>
  </si>
  <si>
    <t>Ondersteunend Lidmaatschap SVS</t>
  </si>
  <si>
    <t>Donateur Dartletics</t>
  </si>
  <si>
    <t>Optionele Medicijnen en toebehoren</t>
  </si>
  <si>
    <t>Oor druppels</t>
  </si>
  <si>
    <t>Malaria bestrijding</t>
  </si>
  <si>
    <t>Insecten (dieren) bestrijding</t>
  </si>
  <si>
    <t>Toebehoren en verpakking</t>
  </si>
  <si>
    <t xml:space="preserve">Medicijnen </t>
  </si>
  <si>
    <t xml:space="preserve">Malaria tabletten : Paludrine </t>
  </si>
  <si>
    <t>Malaria tabletten : Lariam.</t>
  </si>
  <si>
    <t>Oordopjes - doosje</t>
  </si>
  <si>
    <t>Waterzuiveringstabletten of druppels (!)</t>
  </si>
  <si>
    <t>Lippenbalsem - Labello</t>
  </si>
  <si>
    <t>Extra pleister watervast  - doosje</t>
  </si>
  <si>
    <t>Jodium/Betadine/(jodiumzalf) - verpakking</t>
  </si>
  <si>
    <t>India</t>
  </si>
  <si>
    <t>Haverkamp - Parkers en plaathouders</t>
  </si>
  <si>
    <t>Gamma - Reinigingsmiddellen</t>
  </si>
  <si>
    <t>Kwantum - Vloerbedekking</t>
  </si>
  <si>
    <t>Hubo - Stanley mesjes</t>
  </si>
  <si>
    <t>Verschoor - Schakelaars verlichting</t>
  </si>
  <si>
    <t>Overgeboekt 28-6-2005</t>
  </si>
  <si>
    <t>Overgeboekt 28-4-2005</t>
  </si>
  <si>
    <t xml:space="preserve">Lidl </t>
  </si>
  <si>
    <t>Kleinmateriaal</t>
  </si>
  <si>
    <t>Hubo</t>
  </si>
  <si>
    <t>Verf</t>
  </si>
  <si>
    <t>Brezan</t>
  </si>
  <si>
    <t>Sigaretten aansteker</t>
  </si>
  <si>
    <t>Onkosten Reisbenodigdheden</t>
  </si>
  <si>
    <t>Lidl</t>
  </si>
  <si>
    <t>hengelsets, pannen en stoeltjes</t>
  </si>
  <si>
    <t>Karwei</t>
  </si>
  <si>
    <t>Grondverf</t>
  </si>
  <si>
    <t>Wereldontvanger en plakband</t>
  </si>
  <si>
    <t>Overgeboekt 27-7-2005</t>
  </si>
  <si>
    <t>Schroeven en staaldraadband</t>
  </si>
  <si>
    <t xml:space="preserve">Onkosten reisbenodigdheden </t>
  </si>
  <si>
    <t>Onkosten Sander aan auto</t>
  </si>
  <si>
    <t>Xenos klein reismateriaal</t>
  </si>
  <si>
    <t>Overgeboekt 10-8-2005</t>
  </si>
  <si>
    <t>Kwantum</t>
  </si>
  <si>
    <t>van Maurik verf</t>
  </si>
  <si>
    <t>Rollers en kleinmateriaal</t>
  </si>
  <si>
    <t>Vloerbedekking</t>
  </si>
  <si>
    <t>Dakverf</t>
  </si>
  <si>
    <t>Autoverf</t>
  </si>
  <si>
    <t>Triplex platen</t>
  </si>
  <si>
    <t>Onkosten Sander Auto</t>
  </si>
  <si>
    <t>Halffords</t>
  </si>
  <si>
    <t>bekleding auto en splitter</t>
  </si>
  <si>
    <t xml:space="preserve">Hubo </t>
  </si>
  <si>
    <t>Jachtlak</t>
  </si>
  <si>
    <t xml:space="preserve"> Overgeboekt 25-8-2005 </t>
  </si>
  <si>
    <t>Tandpasta</t>
  </si>
  <si>
    <t>Aanvullende items</t>
  </si>
  <si>
    <t>Mee</t>
  </si>
  <si>
    <t>nemen</t>
  </si>
  <si>
    <t>Nierbelt</t>
  </si>
  <si>
    <t>512 MB</t>
  </si>
  <si>
    <t>Onkosten Sander Reisbenodigdheden</t>
  </si>
  <si>
    <t>Pin betaald</t>
  </si>
  <si>
    <t>Brico</t>
  </si>
  <si>
    <t>Paradigit</t>
  </si>
  <si>
    <t>Laptop onderdelen</t>
  </si>
  <si>
    <t>V en D</t>
  </si>
  <si>
    <t>Reisbenodigdheden</t>
  </si>
  <si>
    <t>Beversport</t>
  </si>
  <si>
    <t>I CON</t>
  </si>
  <si>
    <t>GPS systeem</t>
  </si>
  <si>
    <t>Moespot</t>
  </si>
  <si>
    <t>Omvormer</t>
  </si>
  <si>
    <t>Honeywell</t>
  </si>
  <si>
    <t>Stegeman</t>
  </si>
  <si>
    <t xml:space="preserve">- </t>
  </si>
  <si>
    <t>Gamma multitouw en kleinmateriaal</t>
  </si>
  <si>
    <t>LIDL</t>
  </si>
  <si>
    <t>Brandblusser en tochtstrippen</t>
  </si>
  <si>
    <t>minderbedrag teruggave brandblussers</t>
  </si>
  <si>
    <t>Jerrycan</t>
  </si>
  <si>
    <t>Coleman pomp kit</t>
  </si>
  <si>
    <t xml:space="preserve">Aspevenin </t>
  </si>
  <si>
    <t>Colgenerator</t>
  </si>
  <si>
    <t>Point it</t>
  </si>
  <si>
    <t>Totaalbedrag</t>
  </si>
  <si>
    <t>Hoed</t>
  </si>
  <si>
    <t>Moneybelt</t>
  </si>
  <si>
    <t>Zak voor rugtas</t>
  </si>
  <si>
    <t>Rugzak</t>
  </si>
  <si>
    <t>Minderbedrag waardebonnen</t>
  </si>
  <si>
    <t>Slaapmat (2x)</t>
  </si>
  <si>
    <t>Berekening Beversport</t>
  </si>
  <si>
    <t>Autosloop</t>
  </si>
  <si>
    <t>onbekend</t>
  </si>
  <si>
    <t xml:space="preserve"> Overgeboekt 12-9-2005 </t>
  </si>
  <si>
    <t>Gordels - niet geregistreerd</t>
  </si>
  <si>
    <t>Verhuisdozen 10 stuks</t>
  </si>
  <si>
    <t>Berekening Sanders materialen</t>
  </si>
  <si>
    <t xml:space="preserve">Haverkamp </t>
  </si>
  <si>
    <t>Slotjes voor Han</t>
  </si>
  <si>
    <t>Rookes Rietman</t>
  </si>
  <si>
    <t>Klein beernink</t>
  </si>
  <si>
    <t>Kantoormateriaal</t>
  </si>
  <si>
    <t>Blokker</t>
  </si>
  <si>
    <t>stapeldozen</t>
  </si>
  <si>
    <t>Hema</t>
  </si>
  <si>
    <t>Gebak</t>
  </si>
  <si>
    <t>Benodigdeheden Weert</t>
  </si>
  <si>
    <t xml:space="preserve">Gamma </t>
  </si>
  <si>
    <t>Praxis</t>
  </si>
  <si>
    <t>Bobs adventure</t>
  </si>
  <si>
    <t>Benodigdheden (exclusief camera)</t>
  </si>
  <si>
    <t>Gamma Weert</t>
  </si>
  <si>
    <t>Leen Bakker</t>
  </si>
  <si>
    <t>Praxis Weert</t>
  </si>
  <si>
    <t xml:space="preserve"> Overgeboekt 18-9-2005 </t>
  </si>
  <si>
    <t>Totalen</t>
  </si>
  <si>
    <t>Sander</t>
  </si>
  <si>
    <t>Herbert</t>
  </si>
  <si>
    <t>Onkosten Herbert auto en reisbenodigdheden</t>
  </si>
  <si>
    <t>Auto onkosten</t>
  </si>
  <si>
    <t>Aanschaf auto</t>
  </si>
  <si>
    <t>Kisten</t>
  </si>
  <si>
    <t>Margreet</t>
  </si>
  <si>
    <t>Carnet De passage</t>
  </si>
  <si>
    <t>Verzekering Auto</t>
  </si>
  <si>
    <t>Rechtsbijstand</t>
  </si>
  <si>
    <t>Gemiddeld bedrag per persoon</t>
  </si>
  <si>
    <t>Te betalen door Sander</t>
  </si>
  <si>
    <t>Te ontvangen door Herbert</t>
  </si>
  <si>
    <t>Totaal Auto en reis door Sander</t>
  </si>
  <si>
    <t>Totaal Auto</t>
  </si>
  <si>
    <t xml:space="preserve">Totaal persoonlijk </t>
  </si>
  <si>
    <t>De Pauw - chinees</t>
  </si>
  <si>
    <t>Chinees eten</t>
  </si>
  <si>
    <t>Sleutels duplicaat</t>
  </si>
  <si>
    <t>Sleutelmaker Weert</t>
  </si>
  <si>
    <t>Onvoorzien 25 %</t>
  </si>
  <si>
    <t>Budgetering kosten reis (op basis van 1 jaar)</t>
  </si>
  <si>
    <t>Onkosten in Nederland tijdens reis (op basis van 1 jaar)</t>
  </si>
  <si>
    <t>Onkosten voorbereiding reis</t>
  </si>
  <si>
    <t>Paklijst  Bagage en budgetering</t>
  </si>
  <si>
    <t>Paklijst belangrijke documenten</t>
  </si>
  <si>
    <t>Paklijst medicatie en inenting (budgetering inentingen)</t>
  </si>
  <si>
    <t>Vaste Kosten Thuis (op basis van 1 jaar)</t>
  </si>
  <si>
    <t>Onkosten tijdens de reis</t>
  </si>
  <si>
    <t>Datum</t>
  </si>
  <si>
    <t xml:space="preserve">Nummer </t>
  </si>
  <si>
    <t>Tankstation Deventer</t>
  </si>
  <si>
    <t xml:space="preserve">500 euro </t>
  </si>
  <si>
    <t>Eerste aanbetaling Herbert</t>
  </si>
  <si>
    <t>Proefoverboeking</t>
  </si>
  <si>
    <t>Herbert en Han</t>
  </si>
  <si>
    <t xml:space="preserve">Imst Pingeld </t>
  </si>
  <si>
    <t>200 euro</t>
  </si>
  <si>
    <t>Takstation Imst</t>
  </si>
  <si>
    <t>Diesel tankstation 2</t>
  </si>
  <si>
    <t>Petroleum</t>
  </si>
  <si>
    <t>Winkel Imst</t>
  </si>
  <si>
    <t>Mautstelle St jacob</t>
  </si>
  <si>
    <t>Tol ?</t>
  </si>
  <si>
    <t>Warenhandel Imst</t>
  </si>
  <si>
    <t>Auto onderdelen</t>
  </si>
  <si>
    <t>Diesel tankstation 1</t>
  </si>
  <si>
    <t>Diesel tankstation 3</t>
  </si>
  <si>
    <t>Tankstation Sprimont O</t>
  </si>
  <si>
    <t>Tol A4</t>
  </si>
  <si>
    <t>4 euro</t>
  </si>
  <si>
    <t>Eerste boodschappen tankstation</t>
  </si>
  <si>
    <t>Luxemburg tankstation</t>
  </si>
  <si>
    <t>Aral Schengen</t>
  </si>
  <si>
    <t>Shell Duitsland</t>
  </si>
  <si>
    <t>Rewe Duitsland Freinburg</t>
  </si>
  <si>
    <t>Saturn Nimburg</t>
  </si>
  <si>
    <t>Forstinger Imst</t>
  </si>
  <si>
    <t>Billa Warenhandels Imst</t>
  </si>
  <si>
    <t>Hofer Imste Aldi</t>
  </si>
  <si>
    <t>M Preis Imst</t>
  </si>
  <si>
    <t>SGAR Ostwald</t>
  </si>
  <si>
    <t>autohandel</t>
  </si>
  <si>
    <t>Eten</t>
  </si>
  <si>
    <t>CD Rom brander</t>
  </si>
  <si>
    <t>Hofer Aldi</t>
  </si>
  <si>
    <t>Stuurslot en thermoskan</t>
  </si>
  <si>
    <t>Deospray</t>
  </si>
  <si>
    <t>Friedhof Auto in Schaber</t>
  </si>
  <si>
    <t>Lichtmachine</t>
  </si>
  <si>
    <t>Steger Insbruck</t>
  </si>
  <si>
    <t>Lichtmachine Nieuw</t>
  </si>
  <si>
    <t>Laptop - geen bon</t>
  </si>
  <si>
    <t>Kampeeronderdelen - geen bon</t>
  </si>
  <si>
    <t>2 bankpassen (Rabobank)</t>
  </si>
  <si>
    <t>2 creditcards (Rabobank)</t>
  </si>
  <si>
    <t>Informatie beheer groep</t>
  </si>
  <si>
    <t>Geupdate t/m 25 september 2005</t>
  </si>
  <si>
    <t>Gekregen geld</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</si>
</sst>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2]\ #,##0.00_-"/>
    <numFmt numFmtId="171" formatCode="_-[$€-2]\ * #,##0.00_-;_-[$€-2]\ * #,##0.00\-;_-[$€-2]\ * &quot;-&quot;??_-;_-@_-"/>
    <numFmt numFmtId="172" formatCode="[$$-409]#,##0.00"/>
    <numFmt numFmtId="173" formatCode="0.0"/>
    <numFmt numFmtId="174" formatCode="[$-413]dddd\ d\ mmmm\ yyyy"/>
    <numFmt numFmtId="175" formatCode="[$-413]d/mmm/yy;@"/>
    <numFmt numFmtId="176" formatCode="mmm/yyyy"/>
    <numFmt numFmtId="177" formatCode="[$€-2]\ #,##0.00;[Red]\-[$€-2]\ #,##0.00"/>
  </numFmts>
  <fonts count="7">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4"/>
        <bgColor indexed="64"/>
      </patternFill>
    </fill>
    <fill>
      <patternFill patternType="solid">
        <fgColor indexed="19"/>
        <bgColor indexed="64"/>
      </patternFill>
    </fill>
    <fill>
      <patternFill patternType="solid">
        <fgColor indexed="13"/>
        <bgColor indexed="64"/>
      </patternFill>
    </fill>
  </fills>
  <borders count="28">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6">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5" xfId="0" applyFill="1" applyBorder="1" applyAlignment="1">
      <alignment horizontal="center"/>
    </xf>
    <xf numFmtId="0" fontId="0" fillId="2" borderId="4" xfId="0" applyFill="1" applyBorder="1" applyAlignment="1">
      <alignment horizontal="center"/>
    </xf>
    <xf numFmtId="170" fontId="1" fillId="2" borderId="1" xfId="0" applyNumberFormat="1" applyFont="1" applyFill="1" applyBorder="1" applyAlignment="1">
      <alignment horizontal="center"/>
    </xf>
    <xf numFmtId="170" fontId="0" fillId="0" borderId="0" xfId="0" applyNumberFormat="1" applyAlignment="1">
      <alignment horizontal="center"/>
    </xf>
    <xf numFmtId="0" fontId="1" fillId="3" borderId="6" xfId="0" applyFont="1" applyFill="1" applyBorder="1" applyAlignment="1">
      <alignment horizontal="center"/>
    </xf>
    <xf numFmtId="0" fontId="1" fillId="3" borderId="1" xfId="0" applyFont="1" applyFill="1" applyBorder="1" applyAlignment="1">
      <alignment horizontal="center"/>
    </xf>
    <xf numFmtId="170" fontId="1" fillId="3" borderId="1" xfId="0" applyNumberFormat="1"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170" fontId="1" fillId="3" borderId="8" xfId="0" applyNumberFormat="1" applyFont="1" applyFill="1" applyBorder="1" applyAlignment="1">
      <alignment horizontal="center"/>
    </xf>
    <xf numFmtId="0" fontId="1" fillId="2" borderId="0" xfId="0" applyFont="1" applyFill="1" applyBorder="1" applyAlignment="1">
      <alignment horizontal="center"/>
    </xf>
    <xf numFmtId="0" fontId="1" fillId="3" borderId="9" xfId="0" applyFont="1" applyFill="1" applyBorder="1" applyAlignment="1">
      <alignment horizontal="center"/>
    </xf>
    <xf numFmtId="0" fontId="0" fillId="0" borderId="10" xfId="0" applyBorder="1" applyAlignment="1">
      <alignment horizontal="center"/>
    </xf>
    <xf numFmtId="170" fontId="1" fillId="2" borderId="0" xfId="0" applyNumberFormat="1" applyFont="1" applyFill="1" applyBorder="1" applyAlignment="1">
      <alignment horizontal="center"/>
    </xf>
    <xf numFmtId="170" fontId="1" fillId="3" borderId="9" xfId="0" applyNumberFormat="1" applyFont="1" applyFill="1" applyBorder="1" applyAlignment="1">
      <alignment horizontal="center"/>
    </xf>
    <xf numFmtId="170" fontId="0" fillId="0" borderId="10" xfId="0" applyNumberFormat="1" applyBorder="1" applyAlignment="1">
      <alignment horizontal="center"/>
    </xf>
    <xf numFmtId="0" fontId="1" fillId="2" borderId="11" xfId="0" applyFont="1" applyFill="1" applyBorder="1" applyAlignment="1">
      <alignment horizontal="center"/>
    </xf>
    <xf numFmtId="0" fontId="1" fillId="3" borderId="12" xfId="0" applyFont="1" applyFill="1" applyBorder="1" applyAlignment="1">
      <alignment horizontal="center"/>
    </xf>
    <xf numFmtId="170" fontId="1" fillId="3" borderId="12" xfId="0" applyNumberFormat="1"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170" fontId="0" fillId="0" borderId="0" xfId="0" applyNumberFormat="1" applyBorder="1" applyAlignment="1">
      <alignment horizontal="center"/>
    </xf>
    <xf numFmtId="0" fontId="0" fillId="0" borderId="1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170" fontId="0" fillId="0" borderId="9" xfId="0" applyNumberFormat="1" applyBorder="1" applyAlignment="1">
      <alignment horizontal="center"/>
    </xf>
    <xf numFmtId="170" fontId="0" fillId="0" borderId="8" xfId="0" applyNumberFormat="1" applyBorder="1" applyAlignment="1">
      <alignment horizontal="center"/>
    </xf>
    <xf numFmtId="0" fontId="0" fillId="0" borderId="14" xfId="0" applyBorder="1" applyAlignment="1">
      <alignment horizontal="center"/>
    </xf>
    <xf numFmtId="171" fontId="1" fillId="2" borderId="1" xfId="0" applyNumberFormat="1" applyFont="1" applyFill="1" applyBorder="1" applyAlignment="1">
      <alignment horizontal="center"/>
    </xf>
    <xf numFmtId="171" fontId="1" fillId="2" borderId="0" xfId="0" applyNumberFormat="1" applyFont="1" applyFill="1" applyBorder="1" applyAlignment="1">
      <alignment horizontal="center"/>
    </xf>
    <xf numFmtId="171" fontId="1" fillId="3" borderId="1" xfId="0" applyNumberFormat="1" applyFont="1" applyFill="1" applyBorder="1" applyAlignment="1">
      <alignment horizontal="center"/>
    </xf>
    <xf numFmtId="171" fontId="1" fillId="3" borderId="8" xfId="0" applyNumberFormat="1" applyFont="1" applyFill="1" applyBorder="1" applyAlignment="1">
      <alignment horizontal="center"/>
    </xf>
    <xf numFmtId="171" fontId="0" fillId="0" borderId="0" xfId="0" applyNumberFormat="1" applyBorder="1" applyAlignment="1">
      <alignment horizontal="center"/>
    </xf>
    <xf numFmtId="171" fontId="0" fillId="0" borderId="8" xfId="0" applyNumberFormat="1" applyBorder="1" applyAlignment="1">
      <alignment horizontal="center"/>
    </xf>
    <xf numFmtId="171" fontId="0" fillId="0" borderId="0" xfId="0" applyNumberFormat="1" applyAlignment="1">
      <alignment horizontal="center"/>
    </xf>
    <xf numFmtId="0" fontId="1" fillId="3" borderId="12" xfId="0" applyFont="1" applyFill="1" applyBorder="1" applyAlignment="1">
      <alignment horizontal="left"/>
    </xf>
    <xf numFmtId="0" fontId="1" fillId="3" borderId="9" xfId="0" applyFont="1" applyFill="1"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1" fillId="0" borderId="10" xfId="0" applyFont="1" applyBorder="1" applyAlignment="1">
      <alignment horizontal="left"/>
    </xf>
    <xf numFmtId="0" fontId="1" fillId="4" borderId="6" xfId="0" applyFont="1" applyFill="1" applyBorder="1" applyAlignment="1">
      <alignment horizontal="left"/>
    </xf>
    <xf numFmtId="0" fontId="1" fillId="4" borderId="2" xfId="0" applyFont="1" applyFill="1" applyBorder="1" applyAlignment="1">
      <alignment horizontal="left"/>
    </xf>
    <xf numFmtId="0" fontId="1" fillId="4" borderId="7" xfId="0" applyFont="1" applyFill="1" applyBorder="1" applyAlignment="1">
      <alignment horizontal="center"/>
    </xf>
    <xf numFmtId="0" fontId="1" fillId="4" borderId="17" xfId="0" applyFont="1" applyFill="1" applyBorder="1" applyAlignment="1">
      <alignment horizontal="left"/>
    </xf>
    <xf numFmtId="0" fontId="0" fillId="0" borderId="10" xfId="0" applyBorder="1" applyAlignment="1">
      <alignment/>
    </xf>
    <xf numFmtId="0" fontId="1" fillId="0" borderId="15"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0" fillId="2" borderId="5" xfId="0" applyFont="1" applyFill="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left"/>
    </xf>
    <xf numFmtId="0" fontId="0" fillId="0" borderId="0" xfId="0" applyFont="1" applyBorder="1" applyAlignment="1">
      <alignment horizontal="center"/>
    </xf>
    <xf numFmtId="170" fontId="0" fillId="0" borderId="0" xfId="0" applyNumberFormat="1" applyFont="1" applyBorder="1" applyAlignment="1">
      <alignment horizontal="center"/>
    </xf>
    <xf numFmtId="0" fontId="0" fillId="0" borderId="10" xfId="0" applyFont="1" applyBorder="1" applyAlignment="1">
      <alignment horizontal="center"/>
    </xf>
    <xf numFmtId="0" fontId="0" fillId="0" borderId="16"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1" fillId="5" borderId="6" xfId="0" applyFont="1" applyFill="1" applyBorder="1" applyAlignment="1">
      <alignment horizontal="center"/>
    </xf>
    <xf numFmtId="0" fontId="1" fillId="5" borderId="15" xfId="0" applyFont="1" applyFill="1" applyBorder="1" applyAlignment="1">
      <alignment horizontal="center"/>
    </xf>
    <xf numFmtId="0" fontId="1" fillId="0" borderId="0" xfId="0" applyFont="1" applyBorder="1" applyAlignment="1">
      <alignment/>
    </xf>
    <xf numFmtId="0" fontId="1" fillId="5" borderId="7" xfId="0" applyFont="1" applyFill="1" applyBorder="1" applyAlignment="1">
      <alignment horizontal="center"/>
    </xf>
    <xf numFmtId="0" fontId="1" fillId="5" borderId="2" xfId="0" applyFont="1" applyFill="1" applyBorder="1" applyAlignment="1">
      <alignment horizontal="center"/>
    </xf>
    <xf numFmtId="0" fontId="1" fillId="5" borderId="11" xfId="0" applyFont="1" applyFill="1" applyBorder="1" applyAlignment="1">
      <alignment horizontal="center"/>
    </xf>
    <xf numFmtId="0" fontId="1" fillId="5" borderId="17" xfId="0" applyFont="1" applyFill="1" applyBorder="1" applyAlignment="1">
      <alignment horizontal="center"/>
    </xf>
    <xf numFmtId="0" fontId="1" fillId="5" borderId="12" xfId="0" applyFont="1" applyFill="1" applyBorder="1" applyAlignment="1">
      <alignment horizontal="left"/>
    </xf>
    <xf numFmtId="0" fontId="1" fillId="5" borderId="10" xfId="0" applyFont="1" applyFill="1" applyBorder="1" applyAlignment="1">
      <alignment horizontal="left"/>
    </xf>
    <xf numFmtId="0" fontId="1" fillId="5" borderId="9" xfId="0" applyFont="1" applyFill="1" applyBorder="1" applyAlignment="1">
      <alignment horizontal="left"/>
    </xf>
    <xf numFmtId="170" fontId="1" fillId="5" borderId="10" xfId="0" applyNumberFormat="1" applyFont="1" applyFill="1" applyBorder="1" applyAlignment="1">
      <alignment horizontal="left"/>
    </xf>
    <xf numFmtId="170" fontId="1" fillId="5" borderId="12" xfId="0" applyNumberFormat="1" applyFont="1" applyFill="1" applyBorder="1" applyAlignment="1">
      <alignment horizontal="left"/>
    </xf>
    <xf numFmtId="170" fontId="1" fillId="5" borderId="9" xfId="0" applyNumberFormat="1" applyFont="1" applyFill="1" applyBorder="1" applyAlignment="1">
      <alignment horizontal="left"/>
    </xf>
    <xf numFmtId="172" fontId="0" fillId="6" borderId="0" xfId="0" applyNumberFormat="1" applyFill="1" applyBorder="1" applyAlignment="1">
      <alignment horizontal="center"/>
    </xf>
    <xf numFmtId="172" fontId="0" fillId="6" borderId="10" xfId="0" applyNumberFormat="1" applyFill="1" applyBorder="1" applyAlignment="1">
      <alignment horizontal="center"/>
    </xf>
    <xf numFmtId="170" fontId="0" fillId="6" borderId="0" xfId="0" applyNumberFormat="1" applyFill="1" applyBorder="1" applyAlignment="1">
      <alignment horizontal="center"/>
    </xf>
    <xf numFmtId="170" fontId="0" fillId="6" borderId="10" xfId="0" applyNumberFormat="1" applyFill="1" applyBorder="1" applyAlignment="1">
      <alignment horizontal="center"/>
    </xf>
    <xf numFmtId="0" fontId="0" fillId="6" borderId="18" xfId="0" applyFill="1" applyBorder="1" applyAlignment="1">
      <alignment horizontal="left"/>
    </xf>
    <xf numFmtId="171" fontId="0" fillId="6" borderId="11" xfId="0" applyNumberFormat="1" applyFill="1" applyBorder="1" applyAlignment="1">
      <alignment horizontal="center"/>
    </xf>
    <xf numFmtId="0" fontId="0" fillId="6" borderId="19" xfId="0" applyFill="1" applyBorder="1" applyAlignment="1">
      <alignment horizontal="left"/>
    </xf>
    <xf numFmtId="0" fontId="0" fillId="6" borderId="8" xfId="0" applyFill="1" applyBorder="1" applyAlignment="1">
      <alignment horizontal="center"/>
    </xf>
    <xf numFmtId="170" fontId="0" fillId="6" borderId="9" xfId="0" applyNumberFormat="1" applyFill="1" applyBorder="1" applyAlignment="1">
      <alignment horizontal="center"/>
    </xf>
    <xf numFmtId="170" fontId="0" fillId="6" borderId="8" xfId="0" applyNumberFormat="1" applyFill="1" applyBorder="1" applyAlignment="1">
      <alignment horizontal="center"/>
    </xf>
    <xf numFmtId="171" fontId="0" fillId="6" borderId="8" xfId="0" applyNumberFormat="1" applyFill="1" applyBorder="1" applyAlignment="1">
      <alignment horizontal="center"/>
    </xf>
    <xf numFmtId="0" fontId="0" fillId="6" borderId="9" xfId="0" applyFill="1" applyBorder="1" applyAlignment="1">
      <alignment horizontal="center"/>
    </xf>
    <xf numFmtId="0" fontId="0" fillId="6" borderId="17" xfId="0" applyFill="1" applyBorder="1" applyAlignment="1">
      <alignment horizontal="center"/>
    </xf>
    <xf numFmtId="0" fontId="1" fillId="7" borderId="20" xfId="0" applyFont="1" applyFill="1" applyBorder="1" applyAlignment="1">
      <alignment horizontal="center"/>
    </xf>
    <xf numFmtId="170" fontId="1" fillId="7" borderId="21" xfId="0" applyNumberFormat="1" applyFont="1" applyFill="1" applyBorder="1" applyAlignment="1">
      <alignment horizontal="center"/>
    </xf>
    <xf numFmtId="170" fontId="1" fillId="7" borderId="20" xfId="0" applyNumberFormat="1" applyFont="1" applyFill="1" applyBorder="1" applyAlignment="1">
      <alignment horizontal="center"/>
    </xf>
    <xf numFmtId="171" fontId="1" fillId="7" borderId="22" xfId="0" applyNumberFormat="1" applyFont="1" applyFill="1" applyBorder="1" applyAlignment="1">
      <alignment horizontal="center"/>
    </xf>
    <xf numFmtId="170" fontId="0" fillId="0" borderId="10" xfId="0" applyNumberFormat="1" applyFill="1" applyBorder="1" applyAlignment="1">
      <alignment horizontal="center"/>
    </xf>
    <xf numFmtId="170" fontId="1" fillId="0" borderId="10" xfId="0" applyNumberFormat="1" applyFont="1" applyFill="1" applyBorder="1" applyAlignment="1">
      <alignment horizontal="center"/>
    </xf>
    <xf numFmtId="0" fontId="0" fillId="0" borderId="10" xfId="0" applyFill="1" applyBorder="1" applyAlignment="1">
      <alignment horizontal="center"/>
    </xf>
    <xf numFmtId="0" fontId="1" fillId="7" borderId="23" xfId="0" applyFont="1" applyFill="1" applyBorder="1" applyAlignment="1">
      <alignment horizontal="left"/>
    </xf>
    <xf numFmtId="0" fontId="1" fillId="3" borderId="1" xfId="0" applyFont="1" applyFill="1" applyBorder="1" applyAlignment="1">
      <alignment horizontal="left"/>
    </xf>
    <xf numFmtId="0" fontId="1" fillId="3" borderId="8" xfId="0" applyFont="1" applyFill="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0" xfId="0" applyFont="1" applyBorder="1" applyAlignment="1">
      <alignment horizontal="left"/>
    </xf>
    <xf numFmtId="0" fontId="1" fillId="7" borderId="20" xfId="0" applyFont="1" applyFill="1" applyBorder="1" applyAlignment="1">
      <alignment horizontal="left"/>
    </xf>
    <xf numFmtId="0" fontId="0" fillId="6" borderId="0" xfId="0" applyFill="1" applyBorder="1" applyAlignment="1">
      <alignment horizontal="left"/>
    </xf>
    <xf numFmtId="0" fontId="0" fillId="6" borderId="8" xfId="0" applyFill="1" applyBorder="1" applyAlignment="1">
      <alignment horizontal="left"/>
    </xf>
    <xf numFmtId="0" fontId="1" fillId="2" borderId="1" xfId="0" applyFont="1" applyFill="1" applyBorder="1" applyAlignment="1">
      <alignment horizontal="left"/>
    </xf>
    <xf numFmtId="0" fontId="1" fillId="2" borderId="0" xfId="0" applyFont="1" applyFill="1" applyBorder="1" applyAlignment="1">
      <alignment horizontal="left"/>
    </xf>
    <xf numFmtId="0" fontId="1" fillId="5" borderId="24" xfId="0" applyFont="1" applyFill="1" applyBorder="1" applyAlignment="1">
      <alignment horizontal="left"/>
    </xf>
    <xf numFmtId="0" fontId="1" fillId="5" borderId="25" xfId="0" applyFont="1" applyFill="1" applyBorder="1" applyAlignment="1">
      <alignment horizontal="left"/>
    </xf>
    <xf numFmtId="0" fontId="1" fillId="5" borderId="26" xfId="0" applyFont="1" applyFill="1" applyBorder="1" applyAlignment="1">
      <alignment horizontal="left"/>
    </xf>
    <xf numFmtId="170" fontId="0" fillId="0" borderId="10" xfId="0" applyNumberFormat="1" applyFill="1" applyBorder="1" applyAlignment="1" quotePrefix="1">
      <alignment horizontal="center"/>
    </xf>
    <xf numFmtId="0" fontId="0" fillId="7" borderId="15" xfId="0" applyFill="1" applyBorder="1" applyAlignment="1">
      <alignment horizontal="center"/>
    </xf>
    <xf numFmtId="173" fontId="1" fillId="4" borderId="1" xfId="0" applyNumberFormat="1" applyFont="1" applyFill="1" applyBorder="1" applyAlignment="1">
      <alignment horizontal="left"/>
    </xf>
    <xf numFmtId="173" fontId="1" fillId="4" borderId="8" xfId="0" applyNumberFormat="1" applyFont="1" applyFill="1" applyBorder="1" applyAlignment="1">
      <alignment horizontal="center"/>
    </xf>
    <xf numFmtId="173" fontId="1" fillId="3" borderId="1" xfId="0" applyNumberFormat="1" applyFont="1" applyFill="1" applyBorder="1" applyAlignment="1">
      <alignment horizontal="center"/>
    </xf>
    <xf numFmtId="173" fontId="1" fillId="3" borderId="8" xfId="0" applyNumberFormat="1" applyFont="1" applyFill="1" applyBorder="1" applyAlignment="1">
      <alignment horizontal="center"/>
    </xf>
    <xf numFmtId="173" fontId="0" fillId="0" borderId="0" xfId="0" applyNumberFormat="1" applyBorder="1" applyAlignment="1">
      <alignment horizontal="center"/>
    </xf>
    <xf numFmtId="173" fontId="1" fillId="0" borderId="0" xfId="0" applyNumberFormat="1" applyFont="1" applyBorder="1" applyAlignment="1">
      <alignment horizontal="center"/>
    </xf>
    <xf numFmtId="173" fontId="0" fillId="0" borderId="8" xfId="0" applyNumberFormat="1" applyBorder="1" applyAlignment="1">
      <alignment horizontal="center"/>
    </xf>
    <xf numFmtId="173" fontId="1" fillId="5" borderId="1" xfId="0" applyNumberFormat="1" applyFont="1" applyFill="1" applyBorder="1" applyAlignment="1">
      <alignment horizontal="center"/>
    </xf>
    <xf numFmtId="173" fontId="1" fillId="5" borderId="0" xfId="0" applyNumberFormat="1" applyFont="1" applyFill="1" applyBorder="1" applyAlignment="1">
      <alignment horizontal="center"/>
    </xf>
    <xf numFmtId="173" fontId="1" fillId="5" borderId="8" xfId="0" applyNumberFormat="1" applyFont="1" applyFill="1" applyBorder="1" applyAlignment="1">
      <alignment horizontal="center"/>
    </xf>
    <xf numFmtId="173" fontId="0" fillId="0" borderId="0" xfId="0" applyNumberFormat="1" applyAlignment="1">
      <alignment horizontal="center"/>
    </xf>
    <xf numFmtId="175" fontId="1" fillId="2" borderId="1" xfId="0" applyNumberFormat="1" applyFont="1" applyFill="1" applyBorder="1" applyAlignment="1">
      <alignment horizontal="center"/>
    </xf>
    <xf numFmtId="175" fontId="1" fillId="2" borderId="0" xfId="0" applyNumberFormat="1" applyFont="1" applyFill="1" applyBorder="1" applyAlignment="1">
      <alignment horizontal="center"/>
    </xf>
    <xf numFmtId="175" fontId="1" fillId="3" borderId="12" xfId="0" applyNumberFormat="1" applyFont="1" applyFill="1" applyBorder="1" applyAlignment="1">
      <alignment horizontal="center"/>
    </xf>
    <xf numFmtId="175" fontId="1" fillId="3" borderId="9" xfId="0" applyNumberFormat="1" applyFont="1" applyFill="1" applyBorder="1" applyAlignment="1">
      <alignment horizontal="center"/>
    </xf>
    <xf numFmtId="175" fontId="0" fillId="0" borderId="10" xfId="0" applyNumberFormat="1" applyBorder="1" applyAlignment="1">
      <alignment horizontal="center"/>
    </xf>
    <xf numFmtId="175" fontId="1" fillId="5" borderId="12" xfId="0" applyNumberFormat="1" applyFont="1" applyFill="1" applyBorder="1" applyAlignment="1">
      <alignment horizontal="left"/>
    </xf>
    <xf numFmtId="175" fontId="1" fillId="5" borderId="10" xfId="0" applyNumberFormat="1" applyFont="1" applyFill="1" applyBorder="1" applyAlignment="1">
      <alignment horizontal="left"/>
    </xf>
    <xf numFmtId="175" fontId="1" fillId="5" borderId="9" xfId="0" applyNumberFormat="1" applyFont="1" applyFill="1" applyBorder="1" applyAlignment="1">
      <alignment horizontal="left"/>
    </xf>
    <xf numFmtId="175" fontId="0" fillId="0" borderId="0" xfId="0" applyNumberFormat="1" applyAlignment="1">
      <alignment horizontal="center"/>
    </xf>
    <xf numFmtId="0" fontId="0" fillId="0" borderId="0" xfId="0" applyFill="1" applyBorder="1" applyAlignment="1">
      <alignment horizontal="left"/>
    </xf>
    <xf numFmtId="44" fontId="1" fillId="5" borderId="12" xfId="15" applyFont="1" applyFill="1" applyBorder="1" applyAlignment="1">
      <alignment horizontal="left"/>
    </xf>
    <xf numFmtId="44" fontId="1" fillId="5" borderId="10" xfId="15" applyFont="1" applyFill="1" applyBorder="1" applyAlignment="1">
      <alignment horizontal="left"/>
    </xf>
    <xf numFmtId="44" fontId="1" fillId="5" borderId="9" xfId="15" applyFont="1" applyFill="1" applyBorder="1" applyAlignment="1">
      <alignment horizontal="left"/>
    </xf>
    <xf numFmtId="0" fontId="0" fillId="0" borderId="10" xfId="0" applyFont="1" applyFill="1" applyBorder="1" applyAlignment="1">
      <alignment horizontal="left"/>
    </xf>
    <xf numFmtId="0" fontId="0" fillId="0" borderId="10" xfId="0" applyFill="1" applyBorder="1" applyAlignment="1">
      <alignment horizontal="left"/>
    </xf>
    <xf numFmtId="0" fontId="0" fillId="0" borderId="15" xfId="0" applyFill="1" applyBorder="1" applyAlignment="1">
      <alignment horizontal="center"/>
    </xf>
    <xf numFmtId="171" fontId="0" fillId="0" borderId="10" xfId="0" applyNumberFormat="1" applyBorder="1" applyAlignment="1">
      <alignment horizontal="center"/>
    </xf>
    <xf numFmtId="44" fontId="1" fillId="2" borderId="1" xfId="15" applyFont="1" applyFill="1" applyBorder="1" applyAlignment="1">
      <alignment horizontal="center"/>
    </xf>
    <xf numFmtId="44" fontId="1" fillId="2" borderId="0" xfId="15" applyFont="1" applyFill="1" applyBorder="1" applyAlignment="1">
      <alignment horizontal="center"/>
    </xf>
    <xf numFmtId="44" fontId="1" fillId="3" borderId="12" xfId="15" applyFont="1" applyFill="1" applyBorder="1" applyAlignment="1">
      <alignment horizontal="center"/>
    </xf>
    <xf numFmtId="44" fontId="1" fillId="3" borderId="1" xfId="15" applyFont="1" applyFill="1" applyBorder="1" applyAlignment="1">
      <alignment horizontal="center"/>
    </xf>
    <xf numFmtId="44" fontId="1" fillId="3" borderId="9" xfId="15" applyFont="1" applyFill="1" applyBorder="1" applyAlignment="1">
      <alignment horizontal="center"/>
    </xf>
    <xf numFmtId="44" fontId="1" fillId="3" borderId="8" xfId="15" applyFont="1" applyFill="1" applyBorder="1" applyAlignment="1">
      <alignment horizontal="center"/>
    </xf>
    <xf numFmtId="44" fontId="0" fillId="0" borderId="0" xfId="15" applyAlignment="1">
      <alignment horizontal="center"/>
    </xf>
    <xf numFmtId="170" fontId="1" fillId="0" borderId="10" xfId="0" applyNumberFormat="1" applyFont="1" applyBorder="1" applyAlignment="1">
      <alignment horizontal="center"/>
    </xf>
    <xf numFmtId="170" fontId="0" fillId="0" borderId="10" xfId="0" applyNumberFormat="1" applyFont="1" applyBorder="1" applyAlignment="1">
      <alignment horizontal="center"/>
    </xf>
    <xf numFmtId="175" fontId="0" fillId="0" borderId="10" xfId="0" applyNumberFormat="1" applyFont="1" applyBorder="1" applyAlignment="1">
      <alignment horizontal="center"/>
    </xf>
    <xf numFmtId="171" fontId="0" fillId="0" borderId="0" xfId="0" applyNumberFormat="1" applyFont="1" applyBorder="1" applyAlignment="1">
      <alignment horizontal="center"/>
    </xf>
    <xf numFmtId="175" fontId="1" fillId="0" borderId="10" xfId="0" applyNumberFormat="1" applyFont="1" applyBorder="1" applyAlignment="1">
      <alignment horizontal="center"/>
    </xf>
    <xf numFmtId="170" fontId="1" fillId="0" borderId="0" xfId="0" applyNumberFormat="1" applyFont="1" applyBorder="1" applyAlignment="1">
      <alignment horizontal="center"/>
    </xf>
    <xf numFmtId="171" fontId="1" fillId="0" borderId="0" xfId="0" applyNumberFormat="1" applyFont="1" applyBorder="1" applyAlignment="1">
      <alignment horizontal="center"/>
    </xf>
    <xf numFmtId="0" fontId="0" fillId="2" borderId="0" xfId="0" applyFill="1" applyAlignment="1">
      <alignment horizontal="center"/>
    </xf>
    <xf numFmtId="170" fontId="0" fillId="0" borderId="0" xfId="0" applyNumberFormat="1" applyFill="1" applyBorder="1" applyAlignment="1">
      <alignment horizontal="center"/>
    </xf>
    <xf numFmtId="171" fontId="0" fillId="0" borderId="0" xfId="0" applyNumberFormat="1"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ill="1" applyAlignment="1">
      <alignment horizontal="center"/>
    </xf>
    <xf numFmtId="0" fontId="0" fillId="0" borderId="0" xfId="0" applyFill="1" applyAlignment="1">
      <alignment/>
    </xf>
    <xf numFmtId="0" fontId="1" fillId="2" borderId="6" xfId="0" applyFont="1" applyFill="1" applyBorder="1" applyAlignment="1">
      <alignment horizontal="center"/>
    </xf>
    <xf numFmtId="0" fontId="1" fillId="2" borderId="15" xfId="0" applyFont="1" applyFill="1" applyBorder="1" applyAlignment="1">
      <alignment horizontal="center"/>
    </xf>
    <xf numFmtId="0" fontId="1" fillId="2" borderId="7" xfId="0" applyFont="1" applyFill="1" applyBorder="1" applyAlignment="1">
      <alignment horizontal="center"/>
    </xf>
    <xf numFmtId="175" fontId="0" fillId="0" borderId="10" xfId="0" applyNumberFormat="1" applyFont="1" applyBorder="1" applyAlignment="1" quotePrefix="1">
      <alignment horizontal="center"/>
    </xf>
    <xf numFmtId="0" fontId="0" fillId="0" borderId="0" xfId="0" applyFont="1" applyFill="1" applyBorder="1" applyAlignment="1">
      <alignment horizontal="left"/>
    </xf>
    <xf numFmtId="16" fontId="0" fillId="0" borderId="0" xfId="0" applyNumberFormat="1" applyAlignment="1">
      <alignment horizontal="left"/>
    </xf>
    <xf numFmtId="175" fontId="1" fillId="0" borderId="10" xfId="0" applyNumberFormat="1" applyFont="1" applyBorder="1" applyAlignment="1" quotePrefix="1">
      <alignment horizontal="center"/>
    </xf>
    <xf numFmtId="0" fontId="1" fillId="0" borderId="16" xfId="0" applyFont="1" applyBorder="1" applyAlignment="1">
      <alignment horizontal="center"/>
    </xf>
    <xf numFmtId="16" fontId="0" fillId="0" borderId="0" xfId="0" applyNumberFormat="1" applyFont="1" applyAlignment="1">
      <alignment horizontal="left"/>
    </xf>
    <xf numFmtId="44" fontId="0" fillId="0" borderId="15" xfId="15"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0" fillId="0" borderId="17" xfId="0" applyBorder="1" applyAlignment="1">
      <alignment horizontal="left"/>
    </xf>
    <xf numFmtId="0" fontId="1" fillId="0" borderId="27" xfId="0" applyFont="1" applyBorder="1" applyAlignment="1">
      <alignment horizontal="left"/>
    </xf>
    <xf numFmtId="0" fontId="0" fillId="0" borderId="22" xfId="0" applyBorder="1" applyAlignment="1">
      <alignment horizontal="left"/>
    </xf>
    <xf numFmtId="44" fontId="1" fillId="0" borderId="27" xfId="15" applyFont="1" applyBorder="1" applyAlignment="1">
      <alignment horizontal="left"/>
    </xf>
    <xf numFmtId="0" fontId="1" fillId="0" borderId="22" xfId="0" applyFont="1" applyBorder="1" applyAlignment="1">
      <alignment horizontal="left"/>
    </xf>
    <xf numFmtId="0" fontId="0" fillId="0" borderId="5" xfId="0" applyFill="1" applyBorder="1" applyAlignment="1">
      <alignment horizontal="center"/>
    </xf>
    <xf numFmtId="0" fontId="1" fillId="0" borderId="10" xfId="0" applyFont="1" applyFill="1" applyBorder="1" applyAlignment="1">
      <alignment horizontal="left"/>
    </xf>
    <xf numFmtId="0" fontId="1" fillId="0" borderId="0" xfId="0" applyFont="1" applyFill="1" applyBorder="1" applyAlignment="1">
      <alignment horizontal="left"/>
    </xf>
    <xf numFmtId="44" fontId="0" fillId="0" borderId="10" xfId="15" applyFill="1" applyBorder="1" applyAlignment="1">
      <alignment horizontal="center"/>
    </xf>
    <xf numFmtId="44" fontId="0" fillId="0" borderId="0" xfId="15" applyFill="1" applyBorder="1" applyAlignment="1">
      <alignment horizontal="center"/>
    </xf>
    <xf numFmtId="44" fontId="0" fillId="0" borderId="0" xfId="15" applyFont="1" applyFill="1" applyBorder="1" applyAlignment="1">
      <alignment horizontal="center"/>
    </xf>
    <xf numFmtId="0" fontId="0" fillId="0" borderId="5" xfId="0" applyFont="1" applyFill="1" applyBorder="1" applyAlignment="1">
      <alignment horizontal="center"/>
    </xf>
    <xf numFmtId="0" fontId="0" fillId="0" borderId="15" xfId="0" applyFont="1"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horizontal="center"/>
    </xf>
    <xf numFmtId="44" fontId="0" fillId="0" borderId="10" xfId="15" applyFont="1" applyFill="1" applyBorder="1" applyAlignment="1">
      <alignment horizontal="center"/>
    </xf>
    <xf numFmtId="170"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ill="1" applyBorder="1" applyAlignment="1" quotePrefix="1">
      <alignment horizontal="left"/>
    </xf>
    <xf numFmtId="0" fontId="0" fillId="0" borderId="7" xfId="0" applyFill="1" applyBorder="1" applyAlignment="1">
      <alignment horizontal="center"/>
    </xf>
    <xf numFmtId="0" fontId="0" fillId="0" borderId="9" xfId="0" applyFill="1" applyBorder="1" applyAlignment="1">
      <alignment horizontal="left"/>
    </xf>
    <xf numFmtId="0" fontId="0" fillId="0" borderId="8" xfId="0" applyFill="1" applyBorder="1" applyAlignment="1">
      <alignment horizontal="left"/>
    </xf>
    <xf numFmtId="0" fontId="0" fillId="0" borderId="9" xfId="0" applyFill="1" applyBorder="1" applyAlignment="1">
      <alignment horizontal="center"/>
    </xf>
    <xf numFmtId="44" fontId="0" fillId="0" borderId="9" xfId="15" applyFill="1" applyBorder="1" applyAlignment="1">
      <alignment horizontal="center"/>
    </xf>
    <xf numFmtId="44" fontId="0" fillId="0" borderId="8" xfId="15" applyFill="1" applyBorder="1" applyAlignment="1">
      <alignment horizontal="center"/>
    </xf>
    <xf numFmtId="170" fontId="0" fillId="0" borderId="8" xfId="0" applyNumberFormat="1" applyFill="1" applyBorder="1" applyAlignment="1">
      <alignment horizontal="center"/>
    </xf>
    <xf numFmtId="0" fontId="0" fillId="0" borderId="8" xfId="0" applyFill="1" applyBorder="1" applyAlignment="1">
      <alignment horizontal="center"/>
    </xf>
    <xf numFmtId="0" fontId="0" fillId="0" borderId="14" xfId="0" applyFill="1" applyBorder="1" applyAlignment="1">
      <alignment horizontal="center"/>
    </xf>
    <xf numFmtId="44" fontId="0" fillId="8" borderId="10" xfId="15" applyFont="1" applyFill="1" applyBorder="1" applyAlignment="1">
      <alignment horizontal="center"/>
    </xf>
    <xf numFmtId="44" fontId="0" fillId="8" borderId="10" xfId="15" applyFill="1" applyBorder="1" applyAlignment="1">
      <alignment horizontal="center"/>
    </xf>
    <xf numFmtId="0" fontId="1" fillId="7" borderId="15" xfId="0" applyFont="1" applyFill="1" applyBorder="1" applyAlignment="1">
      <alignment horizontal="center"/>
    </xf>
    <xf numFmtId="0" fontId="1" fillId="7" borderId="10" xfId="0" applyFont="1" applyFill="1" applyBorder="1" applyAlignment="1">
      <alignment horizontal="left"/>
    </xf>
    <xf numFmtId="0" fontId="1" fillId="7" borderId="0" xfId="0" applyFont="1" applyFill="1" applyBorder="1" applyAlignment="1">
      <alignment horizontal="left"/>
    </xf>
    <xf numFmtId="175" fontId="1" fillId="7" borderId="10" xfId="0" applyNumberFormat="1" applyFont="1" applyFill="1" applyBorder="1" applyAlignment="1" quotePrefix="1">
      <alignment horizontal="center"/>
    </xf>
    <xf numFmtId="170" fontId="1" fillId="7" borderId="10" xfId="0" applyNumberFormat="1" applyFont="1" applyFill="1" applyBorder="1" applyAlignment="1">
      <alignment horizontal="center"/>
    </xf>
    <xf numFmtId="170" fontId="1" fillId="7" borderId="0" xfId="0" applyNumberFormat="1" applyFont="1" applyFill="1" applyBorder="1" applyAlignment="1">
      <alignment horizontal="center"/>
    </xf>
    <xf numFmtId="171" fontId="1" fillId="7" borderId="0" xfId="0" applyNumberFormat="1" applyFont="1" applyFill="1" applyBorder="1" applyAlignment="1">
      <alignment horizontal="center"/>
    </xf>
    <xf numFmtId="0" fontId="0" fillId="7" borderId="15" xfId="0" applyFont="1" applyFill="1" applyBorder="1" applyAlignment="1">
      <alignment horizontal="center"/>
    </xf>
    <xf numFmtId="0" fontId="0" fillId="7" borderId="10" xfId="0" applyFont="1" applyFill="1" applyBorder="1" applyAlignment="1">
      <alignment horizontal="left"/>
    </xf>
    <xf numFmtId="0" fontId="0" fillId="7" borderId="0" xfId="0" applyFont="1" applyFill="1" applyBorder="1" applyAlignment="1">
      <alignment horizontal="left"/>
    </xf>
    <xf numFmtId="175" fontId="0" fillId="7" borderId="10" xfId="0" applyNumberFormat="1" applyFont="1" applyFill="1" applyBorder="1" applyAlignment="1" quotePrefix="1">
      <alignment horizontal="center"/>
    </xf>
    <xf numFmtId="170" fontId="0" fillId="7" borderId="10" xfId="0" applyNumberFormat="1" applyFont="1" applyFill="1" applyBorder="1" applyAlignment="1">
      <alignment horizontal="center"/>
    </xf>
    <xf numFmtId="170" fontId="0" fillId="7" borderId="0" xfId="0" applyNumberFormat="1" applyFont="1" applyFill="1" applyBorder="1" applyAlignment="1">
      <alignment horizontal="center"/>
    </xf>
    <xf numFmtId="171" fontId="0" fillId="7" borderId="0" xfId="0" applyNumberFormat="1" applyFont="1" applyFill="1" applyBorder="1" applyAlignment="1">
      <alignment horizontal="center"/>
    </xf>
    <xf numFmtId="0" fontId="0" fillId="0" borderId="10" xfId="0" applyFill="1" applyBorder="1" applyAlignment="1">
      <alignment/>
    </xf>
    <xf numFmtId="0" fontId="0" fillId="0" borderId="0" xfId="0" applyFill="1" applyBorder="1" applyAlignment="1">
      <alignment/>
    </xf>
    <xf numFmtId="0" fontId="1" fillId="0" borderId="10" xfId="0" applyFont="1" applyFill="1" applyBorder="1" applyAlignment="1">
      <alignment/>
    </xf>
    <xf numFmtId="0" fontId="1" fillId="2" borderId="5" xfId="0" applyFont="1" applyFill="1" applyBorder="1" applyAlignment="1">
      <alignment horizontal="left"/>
    </xf>
    <xf numFmtId="175" fontId="1" fillId="4" borderId="1" xfId="0" applyNumberFormat="1" applyFont="1" applyFill="1" applyBorder="1" applyAlignment="1">
      <alignment horizontal="left"/>
    </xf>
    <xf numFmtId="175" fontId="1" fillId="4" borderId="8" xfId="0" applyNumberFormat="1" applyFont="1" applyFill="1" applyBorder="1" applyAlignment="1">
      <alignment horizontal="center"/>
    </xf>
    <xf numFmtId="175" fontId="1" fillId="5" borderId="12" xfId="0" applyNumberFormat="1" applyFont="1" applyFill="1" applyBorder="1" applyAlignment="1">
      <alignment horizontal="center"/>
    </xf>
    <xf numFmtId="175" fontId="1" fillId="5" borderId="10" xfId="0" applyNumberFormat="1" applyFont="1" applyFill="1" applyBorder="1" applyAlignment="1">
      <alignment horizontal="center"/>
    </xf>
    <xf numFmtId="175" fontId="1" fillId="5" borderId="9" xfId="0" applyNumberFormat="1" applyFont="1" applyFill="1" applyBorder="1" applyAlignment="1">
      <alignment horizontal="center"/>
    </xf>
    <xf numFmtId="170" fontId="0" fillId="0" borderId="10" xfId="0" applyNumberFormat="1" applyFont="1" applyFill="1" applyBorder="1" applyAlignment="1">
      <alignment horizontal="center"/>
    </xf>
    <xf numFmtId="0" fontId="0" fillId="2" borderId="4" xfId="0" applyFont="1" applyFill="1" applyBorder="1" applyAlignment="1">
      <alignment horizontal="center"/>
    </xf>
    <xf numFmtId="0" fontId="0" fillId="0" borderId="7" xfId="0" applyFont="1" applyBorder="1" applyAlignment="1">
      <alignment horizontal="center"/>
    </xf>
    <xf numFmtId="175" fontId="0" fillId="0" borderId="9" xfId="0" applyNumberFormat="1" applyFont="1" applyBorder="1" applyAlignment="1">
      <alignment horizontal="center"/>
    </xf>
    <xf numFmtId="0" fontId="0" fillId="0" borderId="9"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center"/>
    </xf>
    <xf numFmtId="170" fontId="0" fillId="0" borderId="9" xfId="0" applyNumberFormat="1" applyFont="1" applyBorder="1" applyAlignment="1">
      <alignment horizontal="center"/>
    </xf>
    <xf numFmtId="171" fontId="0" fillId="0" borderId="8" xfId="0" applyNumberFormat="1" applyFont="1" applyBorder="1" applyAlignment="1">
      <alignment horizontal="center"/>
    </xf>
    <xf numFmtId="0" fontId="0" fillId="0" borderId="8" xfId="0" applyFont="1" applyBorder="1" applyAlignment="1">
      <alignment horizontal="center"/>
    </xf>
    <xf numFmtId="0" fontId="0" fillId="0" borderId="14" xfId="0" applyFont="1" applyBorder="1" applyAlignment="1">
      <alignment horizontal="center"/>
    </xf>
    <xf numFmtId="44" fontId="1" fillId="2" borderId="1" xfId="15" applyFont="1" applyFill="1" applyBorder="1" applyAlignment="1">
      <alignment horizontal="right"/>
    </xf>
    <xf numFmtId="44" fontId="1" fillId="2" borderId="0" xfId="15" applyFont="1" applyFill="1" applyBorder="1" applyAlignment="1">
      <alignment horizontal="right"/>
    </xf>
    <xf numFmtId="44" fontId="1" fillId="3" borderId="12" xfId="15" applyFont="1" applyFill="1" applyBorder="1" applyAlignment="1">
      <alignment horizontal="right"/>
    </xf>
    <xf numFmtId="44" fontId="1" fillId="3" borderId="9" xfId="15" applyFont="1" applyFill="1" applyBorder="1" applyAlignment="1">
      <alignment horizontal="right"/>
    </xf>
    <xf numFmtId="44" fontId="0" fillId="0" borderId="0" xfId="15" applyBorder="1" applyAlignment="1">
      <alignment horizontal="right"/>
    </xf>
    <xf numFmtId="44" fontId="0" fillId="0" borderId="10" xfId="15" applyBorder="1" applyAlignment="1">
      <alignment horizontal="right"/>
    </xf>
    <xf numFmtId="44" fontId="1" fillId="0" borderId="0" xfId="15" applyFont="1" applyBorder="1" applyAlignment="1">
      <alignment horizontal="right"/>
    </xf>
    <xf numFmtId="44" fontId="1" fillId="0" borderId="10" xfId="15" applyFont="1" applyBorder="1" applyAlignment="1">
      <alignment horizontal="right"/>
    </xf>
    <xf numFmtId="44" fontId="0" fillId="0" borderId="0" xfId="15" applyAlignment="1">
      <alignment horizontal="right"/>
    </xf>
    <xf numFmtId="44" fontId="0" fillId="0" borderId="0" xfId="15" applyFont="1" applyBorder="1" applyAlignment="1">
      <alignment horizontal="right"/>
    </xf>
    <xf numFmtId="44" fontId="0" fillId="0" borderId="10" xfId="15" applyFont="1" applyBorder="1" applyAlignment="1">
      <alignment horizontal="right"/>
    </xf>
    <xf numFmtId="44" fontId="0" fillId="0" borderId="8" xfId="15" applyFont="1" applyBorder="1" applyAlignment="1">
      <alignment horizontal="right"/>
    </xf>
    <xf numFmtId="44" fontId="0" fillId="0" borderId="9" xfId="15" applyFont="1" applyBorder="1" applyAlignment="1">
      <alignment horizontal="right"/>
    </xf>
    <xf numFmtId="44" fontId="1" fillId="5" borderId="12" xfId="15" applyFont="1" applyFill="1" applyBorder="1" applyAlignment="1">
      <alignment horizontal="right"/>
    </xf>
    <xf numFmtId="44" fontId="1" fillId="5" borderId="10" xfId="15" applyFont="1" applyFill="1" applyBorder="1" applyAlignment="1">
      <alignment horizontal="right"/>
    </xf>
    <xf numFmtId="44" fontId="1" fillId="5" borderId="9" xfId="15" applyFont="1" applyFill="1" applyBorder="1" applyAlignment="1">
      <alignment horizontal="right"/>
    </xf>
    <xf numFmtId="0" fontId="0" fillId="9" borderId="0" xfId="0" applyFill="1" applyAlignment="1">
      <alignment horizontal="left"/>
    </xf>
    <xf numFmtId="175" fontId="0" fillId="9" borderId="0" xfId="0" applyNumberFormat="1" applyFill="1" applyAlignment="1">
      <alignment horizontal="center"/>
    </xf>
  </cellXfs>
  <cellStyles count="9">
    <cellStyle name="Normal" xfId="0"/>
    <cellStyle name="Euro" xfId="15"/>
    <cellStyle name="Followed Hyperlink" xfId="16"/>
    <cellStyle name="Hyperlink"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295275</xdr:colOff>
      <xdr:row>42</xdr:row>
      <xdr:rowOff>0</xdr:rowOff>
    </xdr:from>
    <xdr:ext cx="76200" cy="200025"/>
    <xdr:sp>
      <xdr:nvSpPr>
        <xdr:cNvPr id="1" name="TextBox 1"/>
        <xdr:cNvSpPr txBox="1">
          <a:spLocks noChangeArrowheads="1"/>
        </xdr:cNvSpPr>
      </xdr:nvSpPr>
      <xdr:spPr>
        <a:xfrm>
          <a:off x="10629900" y="6838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37"/>
  <sheetViews>
    <sheetView workbookViewId="0" topLeftCell="A1">
      <pane ySplit="4" topLeftCell="BM5" activePane="bottomLeft" state="frozen"/>
      <selection pane="topLeft" activeCell="H13" sqref="H13"/>
      <selection pane="bottomLeft" activeCell="E13" sqref="E13"/>
    </sheetView>
  </sheetViews>
  <sheetFormatPr defaultColWidth="9.140625" defaultRowHeight="12.75"/>
  <cols>
    <col min="1" max="1" width="9.57421875" style="1" customWidth="1"/>
    <col min="2" max="2" width="10.421875" style="1" customWidth="1"/>
    <col min="3" max="3" width="10.421875" style="130" customWidth="1"/>
    <col min="4" max="4" width="24.00390625" style="4" bestFit="1" customWidth="1"/>
    <col min="5" max="5" width="24.00390625" style="4" customWidth="1"/>
    <col min="6" max="6" width="12.28125" style="1" bestFit="1" customWidth="1"/>
    <col min="7" max="7" width="14.7109375" style="13" bestFit="1" customWidth="1"/>
    <col min="8" max="8" width="11.7109375" style="13" bestFit="1" customWidth="1"/>
    <col min="9" max="9" width="10.7109375" style="13" bestFit="1" customWidth="1"/>
    <col min="10" max="10" width="20.8515625" style="47" bestFit="1" customWidth="1"/>
    <col min="11" max="11" width="14.421875" style="1" customWidth="1"/>
    <col min="12" max="12" width="17.28125" style="1" customWidth="1"/>
    <col min="13" max="13" width="16.7109375" style="1" bestFit="1" customWidth="1"/>
    <col min="14" max="17" width="9.140625" style="1" customWidth="1"/>
  </cols>
  <sheetData>
    <row r="1" spans="1:17" s="3" customFormat="1" ht="12.75">
      <c r="A1" s="7"/>
      <c r="B1" s="53" t="s">
        <v>660</v>
      </c>
      <c r="C1" s="120"/>
      <c r="D1" s="54"/>
      <c r="E1" s="113"/>
      <c r="F1" s="5"/>
      <c r="G1" s="12"/>
      <c r="H1" s="12"/>
      <c r="I1" s="12"/>
      <c r="J1" s="41"/>
      <c r="K1" s="5"/>
      <c r="L1" s="5"/>
      <c r="M1" s="5"/>
      <c r="N1" s="5"/>
      <c r="O1" s="6"/>
      <c r="P1" s="2"/>
      <c r="Q1" s="2"/>
    </row>
    <row r="2" spans="1:17" s="3" customFormat="1" ht="13.5" thickBot="1">
      <c r="A2" s="8"/>
      <c r="B2" s="55"/>
      <c r="C2" s="121"/>
      <c r="D2" s="56"/>
      <c r="E2" s="114"/>
      <c r="F2" s="20"/>
      <c r="G2" s="23"/>
      <c r="H2" s="23"/>
      <c r="I2" s="23"/>
      <c r="J2" s="42"/>
      <c r="K2" s="20"/>
      <c r="L2" s="20"/>
      <c r="M2" s="20"/>
      <c r="N2" s="20"/>
      <c r="O2" s="26"/>
      <c r="P2" s="2"/>
      <c r="Q2" s="2"/>
    </row>
    <row r="3" spans="1:17" s="3" customFormat="1" ht="12.75">
      <c r="A3" s="9"/>
      <c r="B3" s="14" t="s">
        <v>225</v>
      </c>
      <c r="C3" s="122" t="s">
        <v>505</v>
      </c>
      <c r="D3" s="48" t="s">
        <v>229</v>
      </c>
      <c r="E3" s="104" t="s">
        <v>337</v>
      </c>
      <c r="F3" s="27" t="s">
        <v>105</v>
      </c>
      <c r="G3" s="28" t="s">
        <v>226</v>
      </c>
      <c r="H3" s="16" t="s">
        <v>335</v>
      </c>
      <c r="I3" s="28" t="s">
        <v>227</v>
      </c>
      <c r="J3" s="43" t="s">
        <v>234</v>
      </c>
      <c r="K3" s="27" t="s">
        <v>230</v>
      </c>
      <c r="L3" s="15" t="s">
        <v>232</v>
      </c>
      <c r="M3" s="27" t="s">
        <v>233</v>
      </c>
      <c r="N3" s="27"/>
      <c r="O3" s="29"/>
      <c r="P3" s="2"/>
      <c r="Q3" s="2"/>
    </row>
    <row r="4" spans="1:17" s="3" customFormat="1" ht="13.5" thickBot="1">
      <c r="A4" s="9"/>
      <c r="B4" s="17" t="s">
        <v>104</v>
      </c>
      <c r="C4" s="123" t="s">
        <v>506</v>
      </c>
      <c r="D4" s="49"/>
      <c r="E4" s="105" t="s">
        <v>338</v>
      </c>
      <c r="F4" s="21" t="s">
        <v>106</v>
      </c>
      <c r="G4" s="24" t="s">
        <v>336</v>
      </c>
      <c r="H4" s="19" t="s">
        <v>228</v>
      </c>
      <c r="I4" s="24" t="s">
        <v>228</v>
      </c>
      <c r="J4" s="44" t="s">
        <v>235</v>
      </c>
      <c r="K4" s="21" t="s">
        <v>231</v>
      </c>
      <c r="L4" s="18"/>
      <c r="M4" s="21"/>
      <c r="N4" s="21"/>
      <c r="O4" s="30"/>
      <c r="P4" s="2"/>
      <c r="Q4" s="2"/>
    </row>
    <row r="5" spans="1:15" ht="12.75">
      <c r="A5" s="10"/>
      <c r="B5" s="31"/>
      <c r="C5" s="124"/>
      <c r="D5" s="52"/>
      <c r="E5" s="106"/>
      <c r="F5" s="22"/>
      <c r="G5" s="25"/>
      <c r="H5" s="33"/>
      <c r="I5" s="25"/>
      <c r="J5" s="45"/>
      <c r="K5" s="22"/>
      <c r="L5" s="32"/>
      <c r="M5" s="22"/>
      <c r="N5" s="22"/>
      <c r="O5" s="34"/>
    </row>
    <row r="6" spans="1:15" ht="12.75">
      <c r="A6" s="10">
        <v>1</v>
      </c>
      <c r="B6" s="31">
        <v>1</v>
      </c>
      <c r="C6" s="124">
        <f aca="true" t="shared" si="0" ref="C6:C11">B6/7</f>
        <v>0.14285714285714285</v>
      </c>
      <c r="D6" s="50" t="s">
        <v>310</v>
      </c>
      <c r="E6" s="107"/>
      <c r="F6" s="25">
        <v>28.46</v>
      </c>
      <c r="G6" s="25">
        <f aca="true" t="shared" si="1" ref="G6:G21">F6*B6</f>
        <v>28.46</v>
      </c>
      <c r="H6" s="33"/>
      <c r="I6" s="25"/>
      <c r="J6" s="45"/>
      <c r="K6" s="22"/>
      <c r="L6" s="32"/>
      <c r="M6" s="22"/>
      <c r="N6" s="22"/>
      <c r="O6" s="34"/>
    </row>
    <row r="7" spans="1:15" ht="12.75">
      <c r="A7" s="10">
        <f aca="true" t="shared" si="2" ref="A7:A21">A6+1</f>
        <v>2</v>
      </c>
      <c r="B7" s="31">
        <v>1</v>
      </c>
      <c r="C7" s="124">
        <f t="shared" si="0"/>
        <v>0.14285714285714285</v>
      </c>
      <c r="D7" s="50" t="s">
        <v>311</v>
      </c>
      <c r="E7" s="107"/>
      <c r="F7" s="25">
        <v>28.46</v>
      </c>
      <c r="G7" s="25">
        <f t="shared" si="1"/>
        <v>28.46</v>
      </c>
      <c r="H7" s="33"/>
      <c r="I7" s="25"/>
      <c r="J7" s="45"/>
      <c r="K7" s="22"/>
      <c r="L7" s="32"/>
      <c r="M7" s="22"/>
      <c r="N7" s="22"/>
      <c r="O7" s="34"/>
    </row>
    <row r="8" spans="1:15" ht="12.75">
      <c r="A8" s="10">
        <f t="shared" si="2"/>
        <v>3</v>
      </c>
      <c r="B8" s="31">
        <v>1</v>
      </c>
      <c r="C8" s="124">
        <f t="shared" si="0"/>
        <v>0.14285714285714285</v>
      </c>
      <c r="D8" s="50" t="s">
        <v>502</v>
      </c>
      <c r="E8" s="107"/>
      <c r="F8" s="25">
        <v>28.46</v>
      </c>
      <c r="G8" s="25">
        <f t="shared" si="1"/>
        <v>28.46</v>
      </c>
      <c r="H8" s="33"/>
      <c r="I8" s="25"/>
      <c r="J8" s="45"/>
      <c r="K8" s="22"/>
      <c r="L8" s="32"/>
      <c r="M8" s="22"/>
      <c r="N8" s="22"/>
      <c r="O8" s="34"/>
    </row>
    <row r="9" spans="1:15" ht="12.75">
      <c r="A9" s="10">
        <f t="shared" si="2"/>
        <v>4</v>
      </c>
      <c r="B9" s="31">
        <v>1</v>
      </c>
      <c r="C9" s="124">
        <f t="shared" si="0"/>
        <v>0.14285714285714285</v>
      </c>
      <c r="D9" s="50" t="s">
        <v>503</v>
      </c>
      <c r="E9" s="107"/>
      <c r="F9" s="25">
        <v>28.46</v>
      </c>
      <c r="G9" s="25">
        <f t="shared" si="1"/>
        <v>28.46</v>
      </c>
      <c r="H9" s="33"/>
      <c r="I9" s="25"/>
      <c r="J9" s="45"/>
      <c r="K9" s="22"/>
      <c r="L9" s="32"/>
      <c r="M9" s="22"/>
      <c r="N9" s="22"/>
      <c r="O9" s="34"/>
    </row>
    <row r="10" spans="1:15" ht="12.75">
      <c r="A10" s="10">
        <f t="shared" si="2"/>
        <v>5</v>
      </c>
      <c r="B10" s="31">
        <v>3</v>
      </c>
      <c r="C10" s="124">
        <f t="shared" si="0"/>
        <v>0.42857142857142855</v>
      </c>
      <c r="D10" s="50" t="s">
        <v>53</v>
      </c>
      <c r="E10" s="107"/>
      <c r="F10" s="25">
        <v>28.46</v>
      </c>
      <c r="G10" s="25">
        <f t="shared" si="1"/>
        <v>85.38</v>
      </c>
      <c r="H10" s="33"/>
      <c r="I10" s="25"/>
      <c r="J10" s="45"/>
      <c r="K10" s="22"/>
      <c r="L10" s="32"/>
      <c r="M10" s="22"/>
      <c r="N10" s="22"/>
      <c r="O10" s="34"/>
    </row>
    <row r="11" spans="1:15" ht="12.75">
      <c r="A11" s="10">
        <f t="shared" si="2"/>
        <v>6</v>
      </c>
      <c r="B11" s="31">
        <v>7</v>
      </c>
      <c r="C11" s="124">
        <f t="shared" si="0"/>
        <v>1</v>
      </c>
      <c r="D11" s="50" t="s">
        <v>312</v>
      </c>
      <c r="E11" s="107"/>
      <c r="F11" s="25">
        <v>28.46</v>
      </c>
      <c r="G11" s="25">
        <f t="shared" si="1"/>
        <v>199.22</v>
      </c>
      <c r="H11" s="33"/>
      <c r="I11" s="25"/>
      <c r="J11" s="45"/>
      <c r="K11" s="22"/>
      <c r="L11" s="32"/>
      <c r="M11" s="22"/>
      <c r="N11" s="22"/>
      <c r="O11" s="34"/>
    </row>
    <row r="12" spans="1:15" ht="12.75">
      <c r="A12" s="10">
        <f>A11+1</f>
        <v>7</v>
      </c>
      <c r="B12" s="31">
        <v>28</v>
      </c>
      <c r="C12" s="124">
        <f aca="true" t="shared" si="3" ref="C12:C20">B12/7</f>
        <v>4</v>
      </c>
      <c r="D12" s="50" t="s">
        <v>54</v>
      </c>
      <c r="E12" s="107"/>
      <c r="F12" s="25">
        <v>24.39</v>
      </c>
      <c r="G12" s="25">
        <f t="shared" si="1"/>
        <v>682.9200000000001</v>
      </c>
      <c r="H12" s="33"/>
      <c r="I12" s="25"/>
      <c r="J12" s="45"/>
      <c r="K12" s="22"/>
      <c r="L12" s="32"/>
      <c r="M12" s="22"/>
      <c r="N12" s="22"/>
      <c r="O12" s="34"/>
    </row>
    <row r="13" spans="1:15" ht="12.75">
      <c r="A13" s="10">
        <f>A12+1</f>
        <v>8</v>
      </c>
      <c r="B13" s="31">
        <v>28</v>
      </c>
      <c r="C13" s="124">
        <f t="shared" si="3"/>
        <v>4</v>
      </c>
      <c r="D13" s="50" t="s">
        <v>56</v>
      </c>
      <c r="E13" s="107"/>
      <c r="F13" s="25">
        <v>10.16</v>
      </c>
      <c r="G13" s="25">
        <f t="shared" si="1"/>
        <v>284.48</v>
      </c>
      <c r="H13" s="33"/>
      <c r="I13" s="25"/>
      <c r="J13" s="45"/>
      <c r="K13" s="22"/>
      <c r="L13" s="32"/>
      <c r="M13" s="22"/>
      <c r="N13" s="22"/>
      <c r="O13" s="34"/>
    </row>
    <row r="14" spans="1:15" ht="12.75">
      <c r="A14" s="10">
        <f t="shared" si="2"/>
        <v>9</v>
      </c>
      <c r="B14" s="31">
        <v>56</v>
      </c>
      <c r="C14" s="124">
        <f t="shared" si="3"/>
        <v>8</v>
      </c>
      <c r="D14" s="50" t="s">
        <v>224</v>
      </c>
      <c r="E14" s="107"/>
      <c r="F14" s="25">
        <v>10.16</v>
      </c>
      <c r="G14" s="25">
        <f t="shared" si="1"/>
        <v>568.96</v>
      </c>
      <c r="H14" s="33"/>
      <c r="I14" s="25"/>
      <c r="J14" s="45"/>
      <c r="K14" s="22"/>
      <c r="L14" s="32"/>
      <c r="M14" s="22"/>
      <c r="N14" s="22"/>
      <c r="O14" s="34"/>
    </row>
    <row r="15" spans="1:15" ht="12.75">
      <c r="A15" s="10">
        <f t="shared" si="2"/>
        <v>10</v>
      </c>
      <c r="B15" s="31">
        <v>7</v>
      </c>
      <c r="C15" s="124">
        <f t="shared" si="3"/>
        <v>1</v>
      </c>
      <c r="D15" s="50" t="s">
        <v>504</v>
      </c>
      <c r="E15" s="107"/>
      <c r="F15" s="25">
        <v>10.16</v>
      </c>
      <c r="G15" s="25">
        <f t="shared" si="1"/>
        <v>71.12</v>
      </c>
      <c r="H15" s="33"/>
      <c r="I15" s="25"/>
      <c r="J15" s="45"/>
      <c r="K15" s="22"/>
      <c r="L15" s="32"/>
      <c r="M15" s="22"/>
      <c r="N15" s="22"/>
      <c r="O15" s="34"/>
    </row>
    <row r="16" spans="1:15" ht="12.75">
      <c r="A16" s="10">
        <f t="shared" si="2"/>
        <v>11</v>
      </c>
      <c r="B16" s="31">
        <v>28</v>
      </c>
      <c r="C16" s="124">
        <f t="shared" si="3"/>
        <v>4</v>
      </c>
      <c r="D16" s="50" t="s">
        <v>58</v>
      </c>
      <c r="E16" s="107"/>
      <c r="F16" s="25">
        <v>10.16</v>
      </c>
      <c r="G16" s="25">
        <f t="shared" si="1"/>
        <v>284.48</v>
      </c>
      <c r="H16" s="33"/>
      <c r="I16" s="25"/>
      <c r="J16" s="45"/>
      <c r="K16" s="22"/>
      <c r="L16" s="32"/>
      <c r="M16" s="22"/>
      <c r="N16" s="22"/>
      <c r="O16" s="34"/>
    </row>
    <row r="17" spans="1:15" ht="12.75">
      <c r="A17" s="10">
        <f t="shared" si="2"/>
        <v>12</v>
      </c>
      <c r="B17" s="31">
        <v>42</v>
      </c>
      <c r="C17" s="124">
        <f t="shared" si="3"/>
        <v>6</v>
      </c>
      <c r="D17" s="50" t="s">
        <v>60</v>
      </c>
      <c r="E17" s="107"/>
      <c r="F17" s="25">
        <v>10.16</v>
      </c>
      <c r="G17" s="25">
        <f t="shared" si="1"/>
        <v>426.72</v>
      </c>
      <c r="H17" s="33"/>
      <c r="I17" s="25"/>
      <c r="J17" s="45"/>
      <c r="K17" s="22"/>
      <c r="L17" s="32"/>
      <c r="M17" s="22"/>
      <c r="N17" s="22"/>
      <c r="O17" s="34"/>
    </row>
    <row r="18" spans="1:15" ht="12.75">
      <c r="A18" s="10">
        <f t="shared" si="2"/>
        <v>13</v>
      </c>
      <c r="B18" s="31">
        <v>14</v>
      </c>
      <c r="C18" s="124">
        <f t="shared" si="3"/>
        <v>2</v>
      </c>
      <c r="D18" s="50" t="s">
        <v>61</v>
      </c>
      <c r="E18" s="107"/>
      <c r="F18" s="25">
        <v>10.16</v>
      </c>
      <c r="G18" s="25">
        <f t="shared" si="1"/>
        <v>142.24</v>
      </c>
      <c r="H18" s="33"/>
      <c r="I18" s="25"/>
      <c r="J18" s="45"/>
      <c r="K18" s="22"/>
      <c r="L18" s="32"/>
      <c r="M18" s="22"/>
      <c r="N18" s="22"/>
      <c r="O18" s="34"/>
    </row>
    <row r="19" spans="1:15" ht="12.75">
      <c r="A19" s="10">
        <f t="shared" si="2"/>
        <v>14</v>
      </c>
      <c r="B19" s="31">
        <v>28</v>
      </c>
      <c r="C19" s="124">
        <f t="shared" si="3"/>
        <v>4</v>
      </c>
      <c r="D19" s="50" t="s">
        <v>62</v>
      </c>
      <c r="E19" s="107"/>
      <c r="F19" s="25">
        <v>24.39</v>
      </c>
      <c r="G19" s="25">
        <f t="shared" si="1"/>
        <v>682.9200000000001</v>
      </c>
      <c r="H19" s="33"/>
      <c r="I19" s="25"/>
      <c r="J19" s="45"/>
      <c r="K19" s="22"/>
      <c r="L19" s="32"/>
      <c r="M19" s="22"/>
      <c r="N19" s="22"/>
      <c r="O19" s="34"/>
    </row>
    <row r="20" spans="1:15" ht="12.75">
      <c r="A20" s="10">
        <f t="shared" si="2"/>
        <v>15</v>
      </c>
      <c r="B20" s="31">
        <v>105</v>
      </c>
      <c r="C20" s="124">
        <f t="shared" si="3"/>
        <v>15</v>
      </c>
      <c r="D20" s="50" t="s">
        <v>63</v>
      </c>
      <c r="E20" s="107"/>
      <c r="F20" s="25">
        <v>24.39</v>
      </c>
      <c r="G20" s="25">
        <f t="shared" si="1"/>
        <v>2560.9500000000003</v>
      </c>
      <c r="H20" s="33"/>
      <c r="I20" s="25"/>
      <c r="J20" s="45"/>
      <c r="K20" s="22"/>
      <c r="L20" s="32"/>
      <c r="M20" s="22"/>
      <c r="N20" s="22"/>
      <c r="O20" s="34"/>
    </row>
    <row r="21" spans="1:15" ht="12.75">
      <c r="A21" s="10">
        <f t="shared" si="2"/>
        <v>16</v>
      </c>
      <c r="B21" s="31">
        <v>14</v>
      </c>
      <c r="C21" s="124">
        <f>B21/7</f>
        <v>2</v>
      </c>
      <c r="D21" s="50" t="s">
        <v>66</v>
      </c>
      <c r="E21" s="107"/>
      <c r="F21" s="25">
        <v>24.39</v>
      </c>
      <c r="G21" s="25">
        <f t="shared" si="1"/>
        <v>341.46000000000004</v>
      </c>
      <c r="H21" s="33"/>
      <c r="I21" s="25"/>
      <c r="J21" s="45"/>
      <c r="K21" s="22"/>
      <c r="L21" s="32"/>
      <c r="M21" s="22"/>
      <c r="N21" s="22"/>
      <c r="O21" s="34"/>
    </row>
    <row r="22" spans="1:15" ht="12.75">
      <c r="A22" s="9" t="s">
        <v>118</v>
      </c>
      <c r="B22" s="58">
        <f>SUM(B6:B21)</f>
        <v>364</v>
      </c>
      <c r="C22" s="125">
        <f>SUM(C6:C21)</f>
        <v>52</v>
      </c>
      <c r="D22" s="50"/>
      <c r="E22" s="107"/>
      <c r="F22" s="22"/>
      <c r="G22" s="25"/>
      <c r="H22" s="33"/>
      <c r="I22" s="25"/>
      <c r="J22" s="45"/>
      <c r="K22" s="22"/>
      <c r="L22" s="32"/>
      <c r="M22" s="22"/>
      <c r="N22" s="22"/>
      <c r="O22" s="34"/>
    </row>
    <row r="23" spans="1:15" ht="12.75">
      <c r="A23" s="10"/>
      <c r="B23" s="31"/>
      <c r="C23" s="124"/>
      <c r="D23" s="60" t="s">
        <v>659</v>
      </c>
      <c r="E23" s="59"/>
      <c r="F23" s="22"/>
      <c r="G23" s="101">
        <f>SUM(G4:G21)*25%</f>
        <v>1611.1725</v>
      </c>
      <c r="H23" s="33"/>
      <c r="I23" s="25"/>
      <c r="J23" s="45"/>
      <c r="K23" s="22"/>
      <c r="L23" s="32"/>
      <c r="M23" s="22"/>
      <c r="N23" s="22"/>
      <c r="O23" s="34"/>
    </row>
    <row r="24" spans="1:15" ht="13.5" thickBot="1">
      <c r="A24" s="11"/>
      <c r="B24" s="35"/>
      <c r="C24" s="126"/>
      <c r="D24" s="51"/>
      <c r="E24" s="108"/>
      <c r="F24" s="36"/>
      <c r="G24" s="38"/>
      <c r="H24" s="39"/>
      <c r="I24" s="38"/>
      <c r="J24" s="46"/>
      <c r="K24" s="36"/>
      <c r="L24" s="37"/>
      <c r="M24" s="36"/>
      <c r="N24" s="36"/>
      <c r="O24" s="40"/>
    </row>
    <row r="25" spans="1:17" s="72" customFormat="1" ht="12.75">
      <c r="A25" s="70"/>
      <c r="B25" s="70"/>
      <c r="C25" s="127"/>
      <c r="D25" s="77"/>
      <c r="E25" s="115"/>
      <c r="F25" s="77"/>
      <c r="G25" s="77"/>
      <c r="H25" s="77"/>
      <c r="I25" s="77"/>
      <c r="J25" s="77"/>
      <c r="K25" s="77"/>
      <c r="L25" s="77"/>
      <c r="M25" s="77"/>
      <c r="N25" s="77"/>
      <c r="O25" s="74"/>
      <c r="P25" s="59"/>
      <c r="Q25" s="59"/>
    </row>
    <row r="26" spans="1:17" s="72" customFormat="1" ht="12.75">
      <c r="A26" s="71" t="s">
        <v>83</v>
      </c>
      <c r="B26" s="71"/>
      <c r="C26" s="128"/>
      <c r="D26" s="78"/>
      <c r="E26" s="116"/>
      <c r="F26" s="78"/>
      <c r="G26" s="80">
        <f>SUM(G5:G24)</f>
        <v>8055.862499999999</v>
      </c>
      <c r="H26" s="78"/>
      <c r="I26" s="78"/>
      <c r="J26" s="78"/>
      <c r="K26" s="78"/>
      <c r="L26" s="78"/>
      <c r="M26" s="78"/>
      <c r="N26" s="78"/>
      <c r="O26" s="75"/>
      <c r="P26" s="59"/>
      <c r="Q26" s="59"/>
    </row>
    <row r="27" spans="1:17" s="72" customFormat="1" ht="13.5" thickBot="1">
      <c r="A27" s="73"/>
      <c r="B27" s="73"/>
      <c r="C27" s="129"/>
      <c r="D27" s="79"/>
      <c r="E27" s="117"/>
      <c r="F27" s="79"/>
      <c r="G27" s="79"/>
      <c r="H27" s="79"/>
      <c r="I27" s="79"/>
      <c r="J27" s="79"/>
      <c r="K27" s="79"/>
      <c r="L27" s="79"/>
      <c r="M27" s="79"/>
      <c r="N27" s="79"/>
      <c r="O27" s="76"/>
      <c r="P27" s="59"/>
      <c r="Q27" s="59"/>
    </row>
    <row r="28" ht="13.5" thickBot="1"/>
    <row r="29" spans="4:12" ht="13.5" thickBot="1">
      <c r="D29" s="103" t="s">
        <v>117</v>
      </c>
      <c r="E29" s="110"/>
      <c r="F29" s="96"/>
      <c r="G29" s="97"/>
      <c r="H29" s="96" t="s">
        <v>114</v>
      </c>
      <c r="I29" s="97" t="s">
        <v>115</v>
      </c>
      <c r="J29" s="98" t="s">
        <v>114</v>
      </c>
      <c r="K29" s="97" t="s">
        <v>115</v>
      </c>
      <c r="L29" s="99" t="s">
        <v>116</v>
      </c>
    </row>
    <row r="30" spans="4:12" ht="12.75">
      <c r="D30" s="87" t="s">
        <v>107</v>
      </c>
      <c r="E30" s="111"/>
      <c r="F30" s="83"/>
      <c r="G30" s="84"/>
      <c r="H30" s="83">
        <v>10</v>
      </c>
      <c r="I30" s="84">
        <v>15</v>
      </c>
      <c r="J30" s="85">
        <f>H30/1.23</f>
        <v>8.130081300813009</v>
      </c>
      <c r="K30" s="86">
        <f>I30/1.23</f>
        <v>12.195121951219512</v>
      </c>
      <c r="L30" s="88">
        <f>K30-((K30-J30)/2)</f>
        <v>10.162601626016261</v>
      </c>
    </row>
    <row r="31" spans="4:12" ht="12.75">
      <c r="D31" s="87" t="s">
        <v>108</v>
      </c>
      <c r="E31" s="111"/>
      <c r="F31" s="83"/>
      <c r="G31" s="84"/>
      <c r="H31" s="83">
        <v>15</v>
      </c>
      <c r="I31" s="84">
        <v>25</v>
      </c>
      <c r="J31" s="85">
        <f aca="true" t="shared" si="4" ref="J31:J36">H31/1.23</f>
        <v>12.195121951219512</v>
      </c>
      <c r="K31" s="86">
        <f>I31/1.23</f>
        <v>20.32520325203252</v>
      </c>
      <c r="L31" s="88">
        <f>K31-((K31-J31)/2)</f>
        <v>16.260162601626014</v>
      </c>
    </row>
    <row r="32" spans="4:12" ht="12.75">
      <c r="D32" s="87" t="s">
        <v>109</v>
      </c>
      <c r="E32" s="111"/>
      <c r="F32" s="83"/>
      <c r="G32" s="84"/>
      <c r="H32" s="83">
        <v>25</v>
      </c>
      <c r="I32" s="84">
        <v>35</v>
      </c>
      <c r="J32" s="85">
        <f t="shared" si="4"/>
        <v>20.32520325203252</v>
      </c>
      <c r="K32" s="86">
        <f>I32/1.23</f>
        <v>28.45528455284553</v>
      </c>
      <c r="L32" s="88">
        <f>K32-((K32-J32)/2)</f>
        <v>24.390243902439025</v>
      </c>
    </row>
    <row r="33" spans="4:12" ht="12.75">
      <c r="D33" s="87" t="s">
        <v>110</v>
      </c>
      <c r="E33" s="111"/>
      <c r="F33" s="83"/>
      <c r="G33" s="84"/>
      <c r="H33" s="83">
        <v>25</v>
      </c>
      <c r="I33" s="84">
        <v>35</v>
      </c>
      <c r="J33" s="85">
        <f t="shared" si="4"/>
        <v>20.32520325203252</v>
      </c>
      <c r="K33" s="86">
        <f>I33/1.23</f>
        <v>28.45528455284553</v>
      </c>
      <c r="L33" s="88">
        <f>K33-((K33-J33)/2)</f>
        <v>24.390243902439025</v>
      </c>
    </row>
    <row r="34" spans="4:12" ht="12.75">
      <c r="D34" s="87" t="s">
        <v>111</v>
      </c>
      <c r="E34" s="111"/>
      <c r="F34" s="83"/>
      <c r="G34" s="84"/>
      <c r="H34" s="83">
        <v>30</v>
      </c>
      <c r="I34" s="84">
        <v>40</v>
      </c>
      <c r="J34" s="85">
        <f t="shared" si="4"/>
        <v>24.390243902439025</v>
      </c>
      <c r="K34" s="86">
        <f>I34/1.23</f>
        <v>32.520325203252035</v>
      </c>
      <c r="L34" s="88">
        <f>K34-((K34-J34)/2)</f>
        <v>28.45528455284553</v>
      </c>
    </row>
    <row r="35" spans="4:12" ht="12.75">
      <c r="D35" s="87" t="s">
        <v>112</v>
      </c>
      <c r="E35" s="111"/>
      <c r="F35" s="83"/>
      <c r="G35" s="84"/>
      <c r="H35" s="83">
        <v>50</v>
      </c>
      <c r="I35" s="84"/>
      <c r="J35" s="85">
        <f t="shared" si="4"/>
        <v>40.65040650406504</v>
      </c>
      <c r="K35" s="86"/>
      <c r="L35" s="88">
        <f>H35</f>
        <v>50</v>
      </c>
    </row>
    <row r="36" spans="4:12" ht="12.75">
      <c r="D36" s="87" t="s">
        <v>113</v>
      </c>
      <c r="E36" s="111"/>
      <c r="F36" s="83"/>
      <c r="G36" s="84"/>
      <c r="H36" s="83">
        <v>100</v>
      </c>
      <c r="I36" s="84"/>
      <c r="J36" s="85">
        <f t="shared" si="4"/>
        <v>81.30081300813008</v>
      </c>
      <c r="K36" s="86"/>
      <c r="L36" s="88">
        <f>H36</f>
        <v>100</v>
      </c>
    </row>
    <row r="37" spans="4:12" ht="13.5" thickBot="1">
      <c r="D37" s="89"/>
      <c r="E37" s="112"/>
      <c r="F37" s="90"/>
      <c r="G37" s="91"/>
      <c r="H37" s="92"/>
      <c r="I37" s="91"/>
      <c r="J37" s="93"/>
      <c r="K37" s="94"/>
      <c r="L37" s="9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49"/>
  <sheetViews>
    <sheetView tabSelected="1" workbookViewId="0" topLeftCell="A1">
      <pane ySplit="4" topLeftCell="BM5" activePane="bottomLeft" state="frozen"/>
      <selection pane="topLeft" activeCell="H13" sqref="H13"/>
      <selection pane="bottomLeft" activeCell="D23" sqref="D23"/>
    </sheetView>
  </sheetViews>
  <sheetFormatPr defaultColWidth="9.140625" defaultRowHeight="12.75"/>
  <cols>
    <col min="1" max="1" width="33.8515625" style="1" bestFit="1" customWidth="1"/>
    <col min="2" max="2" width="10.421875" style="1" customWidth="1"/>
    <col min="3" max="3" width="10.421875" style="139" customWidth="1"/>
    <col min="4" max="4" width="24.00390625" style="4" bestFit="1" customWidth="1"/>
    <col min="5" max="5" width="24.00390625" style="4" customWidth="1"/>
    <col min="6" max="6" width="12.28125" style="1" bestFit="1" customWidth="1"/>
    <col min="7" max="7" width="14.7109375" style="13" bestFit="1" customWidth="1"/>
    <col min="8" max="8" width="11.7109375" style="256" bestFit="1" customWidth="1"/>
    <col min="9" max="9" width="10.8515625" style="256" bestFit="1" customWidth="1"/>
    <col min="10" max="10" width="20.8515625" style="47" bestFit="1" customWidth="1"/>
    <col min="11" max="11" width="14.421875" style="1" customWidth="1"/>
    <col min="12" max="12" width="17.28125" style="1" customWidth="1"/>
    <col min="13" max="13" width="16.7109375" style="1" bestFit="1" customWidth="1"/>
    <col min="14" max="17" width="9.140625" style="1" customWidth="1"/>
  </cols>
  <sheetData>
    <row r="1" spans="1:17" s="3" customFormat="1" ht="12.75">
      <c r="A1" s="7"/>
      <c r="B1" s="53" t="s">
        <v>667</v>
      </c>
      <c r="C1" s="232"/>
      <c r="D1" s="54"/>
      <c r="E1" s="113"/>
      <c r="F1" s="5"/>
      <c r="G1" s="12"/>
      <c r="H1" s="248"/>
      <c r="I1" s="248"/>
      <c r="J1" s="41"/>
      <c r="K1" s="5"/>
      <c r="L1" s="5"/>
      <c r="M1" s="5"/>
      <c r="N1" s="5"/>
      <c r="O1" s="6"/>
      <c r="P1" s="2"/>
      <c r="Q1" s="2"/>
    </row>
    <row r="2" spans="1:17" s="3" customFormat="1" ht="13.5" thickBot="1">
      <c r="A2" s="8"/>
      <c r="B2" s="55"/>
      <c r="C2" s="233"/>
      <c r="D2" s="56"/>
      <c r="E2" s="114"/>
      <c r="F2" s="20"/>
      <c r="G2" s="23"/>
      <c r="H2" s="249"/>
      <c r="I2" s="249"/>
      <c r="J2" s="42"/>
      <c r="K2" s="20"/>
      <c r="L2" s="20"/>
      <c r="M2" s="20"/>
      <c r="N2" s="20"/>
      <c r="O2" s="26"/>
      <c r="P2" s="2"/>
      <c r="Q2" s="2"/>
    </row>
    <row r="3" spans="1:17" s="3" customFormat="1" ht="12.75">
      <c r="A3" s="9"/>
      <c r="B3" s="14" t="s">
        <v>669</v>
      </c>
      <c r="C3" s="133" t="s">
        <v>668</v>
      </c>
      <c r="D3" s="48" t="s">
        <v>229</v>
      </c>
      <c r="E3" s="104" t="s">
        <v>337</v>
      </c>
      <c r="F3" s="27"/>
      <c r="G3" s="28" t="s">
        <v>226</v>
      </c>
      <c r="H3" s="151" t="s">
        <v>335</v>
      </c>
      <c r="I3" s="250" t="s">
        <v>227</v>
      </c>
      <c r="J3" s="43" t="s">
        <v>234</v>
      </c>
      <c r="K3" s="27" t="s">
        <v>230</v>
      </c>
      <c r="L3" s="15" t="s">
        <v>232</v>
      </c>
      <c r="M3" s="27" t="s">
        <v>233</v>
      </c>
      <c r="N3" s="27"/>
      <c r="O3" s="29"/>
      <c r="P3" s="2"/>
      <c r="Q3" s="2"/>
    </row>
    <row r="4" spans="1:17" s="3" customFormat="1" ht="13.5" thickBot="1">
      <c r="A4" s="9"/>
      <c r="B4" s="17"/>
      <c r="C4" s="134"/>
      <c r="D4" s="49"/>
      <c r="E4" s="105" t="s">
        <v>338</v>
      </c>
      <c r="F4" s="21" t="s">
        <v>106</v>
      </c>
      <c r="G4" s="24" t="s">
        <v>336</v>
      </c>
      <c r="H4" s="153" t="s">
        <v>228</v>
      </c>
      <c r="I4" s="251" t="s">
        <v>228</v>
      </c>
      <c r="J4" s="44" t="s">
        <v>235</v>
      </c>
      <c r="K4" s="21" t="s">
        <v>231</v>
      </c>
      <c r="L4" s="18"/>
      <c r="M4" s="21"/>
      <c r="N4" s="21"/>
      <c r="O4" s="30"/>
      <c r="P4" s="2"/>
      <c r="Q4" s="2"/>
    </row>
    <row r="5" spans="1:15" ht="12.75">
      <c r="A5" s="10"/>
      <c r="B5" s="31"/>
      <c r="C5" s="135"/>
      <c r="D5" s="52"/>
      <c r="E5" s="106"/>
      <c r="F5" s="22"/>
      <c r="G5" s="25"/>
      <c r="H5" s="252"/>
      <c r="I5" s="253"/>
      <c r="J5" s="45"/>
      <c r="K5" s="22"/>
      <c r="L5" s="32"/>
      <c r="M5" s="22"/>
      <c r="N5" s="22"/>
      <c r="O5" s="34"/>
    </row>
    <row r="6" spans="1:15" ht="12.75">
      <c r="A6" s="231" t="s">
        <v>7</v>
      </c>
      <c r="B6" s="62">
        <v>1</v>
      </c>
      <c r="C6" s="157">
        <v>38618</v>
      </c>
      <c r="D6" s="63" t="s">
        <v>6</v>
      </c>
      <c r="E6" s="109" t="s">
        <v>704</v>
      </c>
      <c r="F6" s="66"/>
      <c r="G6" s="156"/>
      <c r="H6" s="257">
        <v>-44.99</v>
      </c>
      <c r="I6" s="258"/>
      <c r="J6" s="45"/>
      <c r="K6" s="22"/>
      <c r="L6" s="32"/>
      <c r="M6" s="22"/>
      <c r="N6" s="22"/>
      <c r="O6" s="34"/>
    </row>
    <row r="7" spans="1:15" ht="12.75">
      <c r="A7" s="10"/>
      <c r="B7" s="62"/>
      <c r="C7" s="157"/>
      <c r="D7" s="63"/>
      <c r="E7" s="109"/>
      <c r="F7" s="66"/>
      <c r="G7" s="156"/>
      <c r="H7" s="257"/>
      <c r="I7" s="258"/>
      <c r="J7" s="45"/>
      <c r="K7" s="22"/>
      <c r="L7" s="32"/>
      <c r="M7" s="22"/>
      <c r="N7" s="22"/>
      <c r="O7" s="34"/>
    </row>
    <row r="8" spans="1:15" ht="12.75">
      <c r="A8" s="10"/>
      <c r="B8" s="31"/>
      <c r="C8" s="135"/>
      <c r="D8" s="52"/>
      <c r="E8" s="106"/>
      <c r="F8" s="22"/>
      <c r="G8" s="25"/>
      <c r="H8" s="252"/>
      <c r="I8" s="253"/>
      <c r="J8" s="45"/>
      <c r="K8" s="22"/>
      <c r="L8" s="32"/>
      <c r="M8" s="22"/>
      <c r="N8" s="22"/>
      <c r="O8" s="34"/>
    </row>
    <row r="9" spans="1:15" ht="12.75">
      <c r="A9" s="231" t="s">
        <v>640</v>
      </c>
      <c r="B9" s="31">
        <v>1</v>
      </c>
      <c r="C9" s="135">
        <v>38610</v>
      </c>
      <c r="D9" s="50" t="s">
        <v>717</v>
      </c>
      <c r="E9" s="107" t="s">
        <v>676</v>
      </c>
      <c r="F9" s="25"/>
      <c r="G9" s="25"/>
      <c r="H9" s="252">
        <v>-200</v>
      </c>
      <c r="I9" s="253"/>
      <c r="J9" s="45"/>
      <c r="K9" s="22"/>
      <c r="L9" s="32"/>
      <c r="M9" s="22"/>
      <c r="N9" s="22"/>
      <c r="O9" s="34"/>
    </row>
    <row r="10" spans="1:15" ht="12.75">
      <c r="A10" s="10"/>
      <c r="B10" s="31">
        <f>1+B9</f>
        <v>2</v>
      </c>
      <c r="C10" s="135">
        <v>38610</v>
      </c>
      <c r="D10" s="50" t="s">
        <v>670</v>
      </c>
      <c r="E10" s="107" t="s">
        <v>685</v>
      </c>
      <c r="F10" s="25"/>
      <c r="G10" s="25"/>
      <c r="H10" s="252">
        <v>-40.62</v>
      </c>
      <c r="I10" s="253"/>
      <c r="J10" s="45"/>
      <c r="K10" s="22"/>
      <c r="L10" s="32"/>
      <c r="M10" s="22"/>
      <c r="N10" s="22"/>
      <c r="O10" s="34"/>
    </row>
    <row r="11" spans="1:15" ht="12.75">
      <c r="A11" s="10"/>
      <c r="B11" s="31">
        <f aca="true" t="shared" si="0" ref="B11:B20">1+B10</f>
        <v>3</v>
      </c>
      <c r="C11" s="135">
        <v>38613</v>
      </c>
      <c r="D11" s="50" t="s">
        <v>687</v>
      </c>
      <c r="E11" s="107" t="s">
        <v>678</v>
      </c>
      <c r="F11" s="25"/>
      <c r="G11" s="25"/>
      <c r="H11" s="252">
        <v>-47.03</v>
      </c>
      <c r="I11" s="253"/>
      <c r="J11" s="45"/>
      <c r="K11" s="22"/>
      <c r="L11" s="32"/>
      <c r="M11" s="22"/>
      <c r="N11" s="22"/>
      <c r="O11" s="34"/>
    </row>
    <row r="12" spans="1:15" ht="12.75">
      <c r="A12" s="10"/>
      <c r="B12" s="31">
        <f t="shared" si="0"/>
        <v>4</v>
      </c>
      <c r="C12" s="135">
        <v>38613</v>
      </c>
      <c r="D12" s="50" t="s">
        <v>688</v>
      </c>
      <c r="E12" s="107" t="s">
        <v>689</v>
      </c>
      <c r="F12" s="25"/>
      <c r="G12" s="25"/>
      <c r="H12" s="252">
        <v>-4</v>
      </c>
      <c r="I12" s="253"/>
      <c r="J12" s="45"/>
      <c r="K12" s="22"/>
      <c r="L12" s="32"/>
      <c r="M12" s="22"/>
      <c r="N12" s="22"/>
      <c r="O12" s="34"/>
    </row>
    <row r="13" spans="1:15" ht="12.75">
      <c r="A13" s="10"/>
      <c r="B13" s="31">
        <f t="shared" si="0"/>
        <v>5</v>
      </c>
      <c r="C13" s="135">
        <v>38613</v>
      </c>
      <c r="D13" s="50" t="s">
        <v>691</v>
      </c>
      <c r="E13" s="107" t="s">
        <v>690</v>
      </c>
      <c r="F13" s="25"/>
      <c r="G13" s="25"/>
      <c r="H13" s="252">
        <f>-45.25+28.8</f>
        <v>-16.45</v>
      </c>
      <c r="I13" s="253"/>
      <c r="J13" s="45"/>
      <c r="K13" s="22"/>
      <c r="L13" s="32"/>
      <c r="M13" s="22"/>
      <c r="N13" s="22"/>
      <c r="O13" s="34"/>
    </row>
    <row r="14" spans="1:15" ht="12.75">
      <c r="A14" s="10"/>
      <c r="B14" s="31">
        <f t="shared" si="0"/>
        <v>6</v>
      </c>
      <c r="C14" s="135">
        <v>38615</v>
      </c>
      <c r="D14" s="50" t="s">
        <v>672</v>
      </c>
      <c r="E14" s="107" t="s">
        <v>671</v>
      </c>
      <c r="F14" s="25"/>
      <c r="G14" s="25"/>
      <c r="H14" s="252">
        <v>-500</v>
      </c>
      <c r="I14" s="253"/>
      <c r="J14" s="45"/>
      <c r="K14" s="22"/>
      <c r="L14" s="32"/>
      <c r="M14" s="22"/>
      <c r="N14" s="22"/>
      <c r="O14" s="34"/>
    </row>
    <row r="15" spans="1:15" ht="12.75">
      <c r="A15" s="10"/>
      <c r="B15" s="31">
        <f t="shared" si="0"/>
        <v>7</v>
      </c>
      <c r="C15" s="135">
        <v>38617</v>
      </c>
      <c r="D15" s="50" t="s">
        <v>675</v>
      </c>
      <c r="E15" s="107" t="s">
        <v>676</v>
      </c>
      <c r="F15" s="25"/>
      <c r="G15" s="25"/>
      <c r="H15" s="252">
        <v>-200</v>
      </c>
      <c r="I15" s="253"/>
      <c r="J15" s="45"/>
      <c r="K15" s="22"/>
      <c r="L15" s="32"/>
      <c r="M15" s="22"/>
      <c r="N15" s="22"/>
      <c r="O15" s="34"/>
    </row>
    <row r="16" spans="1:15" ht="12.75">
      <c r="A16" s="10"/>
      <c r="B16" s="31">
        <f t="shared" si="0"/>
        <v>8</v>
      </c>
      <c r="C16" s="135">
        <v>38617</v>
      </c>
      <c r="D16" s="50" t="s">
        <v>677</v>
      </c>
      <c r="E16" s="107" t="s">
        <v>686</v>
      </c>
      <c r="F16" s="25"/>
      <c r="G16" s="25"/>
      <c r="H16" s="252">
        <v>-30.87</v>
      </c>
      <c r="I16" s="253"/>
      <c r="J16" s="45"/>
      <c r="K16" s="22"/>
      <c r="L16" s="32"/>
      <c r="M16" s="22"/>
      <c r="N16" s="22"/>
      <c r="O16" s="34"/>
    </row>
    <row r="17" spans="1:15" ht="12.75">
      <c r="A17" s="10"/>
      <c r="B17" s="31">
        <f t="shared" si="0"/>
        <v>9</v>
      </c>
      <c r="C17" s="135">
        <v>38617</v>
      </c>
      <c r="D17" s="50" t="s">
        <v>673</v>
      </c>
      <c r="E17" s="107" t="s">
        <v>674</v>
      </c>
      <c r="F17" s="25"/>
      <c r="G17" s="25"/>
      <c r="H17" s="252">
        <v>-25</v>
      </c>
      <c r="I17" s="253"/>
      <c r="J17" s="45"/>
      <c r="K17" s="22"/>
      <c r="L17" s="32"/>
      <c r="M17" s="22"/>
      <c r="N17" s="22"/>
      <c r="O17" s="34"/>
    </row>
    <row r="18" spans="1:15" ht="12.75">
      <c r="A18" s="10"/>
      <c r="B18" s="31">
        <f t="shared" si="0"/>
        <v>10</v>
      </c>
      <c r="C18" s="135">
        <v>38617</v>
      </c>
      <c r="D18" s="50" t="s">
        <v>680</v>
      </c>
      <c r="E18" s="107" t="s">
        <v>679</v>
      </c>
      <c r="F18" s="25"/>
      <c r="G18" s="25"/>
      <c r="H18" s="252">
        <v>-5.5</v>
      </c>
      <c r="I18" s="253"/>
      <c r="J18" s="45"/>
      <c r="K18" s="22"/>
      <c r="L18" s="32"/>
      <c r="M18" s="22"/>
      <c r="N18" s="22"/>
      <c r="O18" s="34"/>
    </row>
    <row r="19" spans="1:15" ht="12.75">
      <c r="A19" s="10"/>
      <c r="B19" s="31">
        <f t="shared" si="0"/>
        <v>11</v>
      </c>
      <c r="C19" s="135">
        <v>38617</v>
      </c>
      <c r="D19" s="50" t="s">
        <v>681</v>
      </c>
      <c r="E19" s="107" t="s">
        <v>682</v>
      </c>
      <c r="F19" s="25"/>
      <c r="G19" s="25"/>
      <c r="H19" s="252">
        <v>-8.5</v>
      </c>
      <c r="I19" s="253"/>
      <c r="J19" s="45"/>
      <c r="K19" s="22"/>
      <c r="L19" s="32"/>
      <c r="M19" s="22"/>
      <c r="N19" s="22"/>
      <c r="O19" s="34"/>
    </row>
    <row r="20" spans="1:15" ht="12.75">
      <c r="A20" s="10"/>
      <c r="B20" s="31">
        <f t="shared" si="0"/>
        <v>12</v>
      </c>
      <c r="C20" s="135">
        <v>38617</v>
      </c>
      <c r="D20" s="50" t="s">
        <v>683</v>
      </c>
      <c r="E20" s="107" t="s">
        <v>684</v>
      </c>
      <c r="F20" s="25"/>
      <c r="G20" s="25"/>
      <c r="H20" s="252">
        <v>-9.73</v>
      </c>
      <c r="I20" s="253"/>
      <c r="J20" s="45"/>
      <c r="K20" s="22"/>
      <c r="L20" s="32"/>
      <c r="M20" s="22"/>
      <c r="N20" s="22"/>
      <c r="O20" s="34"/>
    </row>
    <row r="21" spans="1:15" ht="12.75">
      <c r="A21" s="10"/>
      <c r="B21" s="31">
        <v>13</v>
      </c>
      <c r="C21" s="135">
        <v>38620</v>
      </c>
      <c r="D21" s="50" t="s">
        <v>3</v>
      </c>
      <c r="E21" s="107" t="s">
        <v>4</v>
      </c>
      <c r="F21" s="25"/>
      <c r="G21" s="25"/>
      <c r="H21" s="252">
        <v>-119.05</v>
      </c>
      <c r="I21" s="253"/>
      <c r="J21" s="45"/>
      <c r="K21" s="22"/>
      <c r="L21" s="32"/>
      <c r="M21" s="22"/>
      <c r="N21" s="22"/>
      <c r="O21" s="34"/>
    </row>
    <row r="22" spans="1:17" s="3" customFormat="1" ht="12.75">
      <c r="A22" s="9"/>
      <c r="B22" s="58" t="s">
        <v>83</v>
      </c>
      <c r="C22" s="159" t="s">
        <v>640</v>
      </c>
      <c r="D22" s="52"/>
      <c r="E22" s="106"/>
      <c r="F22" s="155"/>
      <c r="G22" s="155"/>
      <c r="H22" s="254">
        <f>SUM(H9:H21)</f>
        <v>-1206.7499999999998</v>
      </c>
      <c r="I22" s="255"/>
      <c r="J22" s="161"/>
      <c r="K22" s="60"/>
      <c r="L22" s="59"/>
      <c r="M22" s="60"/>
      <c r="N22" s="60"/>
      <c r="O22" s="176"/>
      <c r="P22" s="2"/>
      <c r="Q22" s="2"/>
    </row>
    <row r="23" spans="1:15" ht="12.75">
      <c r="A23" s="10"/>
      <c r="B23" s="31"/>
      <c r="C23" s="135"/>
      <c r="D23" s="50"/>
      <c r="E23" s="107"/>
      <c r="F23" s="25"/>
      <c r="G23" s="25"/>
      <c r="H23" s="252"/>
      <c r="I23" s="253"/>
      <c r="J23" s="45"/>
      <c r="K23" s="22"/>
      <c r="L23" s="32"/>
      <c r="M23" s="22"/>
      <c r="N23" s="22"/>
      <c r="O23" s="34"/>
    </row>
    <row r="24" spans="1:15" ht="12.75">
      <c r="A24" s="231" t="s">
        <v>639</v>
      </c>
      <c r="B24" s="31">
        <v>1</v>
      </c>
      <c r="C24" s="135">
        <v>38610</v>
      </c>
      <c r="D24" s="50" t="s">
        <v>717</v>
      </c>
      <c r="E24" s="107" t="s">
        <v>2</v>
      </c>
      <c r="F24" s="25"/>
      <c r="G24" s="25"/>
      <c r="H24" s="256">
        <v>-50</v>
      </c>
      <c r="I24" s="253"/>
      <c r="J24" s="45"/>
      <c r="K24" s="22"/>
      <c r="L24" s="32"/>
      <c r="M24" s="22"/>
      <c r="N24" s="22"/>
      <c r="O24" s="34"/>
    </row>
    <row r="25" spans="1:15" ht="12.75">
      <c r="A25" s="10"/>
      <c r="B25" s="31">
        <f>B24+1</f>
        <v>2</v>
      </c>
      <c r="C25" s="135">
        <v>38613</v>
      </c>
      <c r="D25" s="57" t="s">
        <v>692</v>
      </c>
      <c r="E25" s="107" t="s">
        <v>685</v>
      </c>
      <c r="F25" s="25"/>
      <c r="G25" s="25"/>
      <c r="H25" s="256">
        <v>-100.58</v>
      </c>
      <c r="I25" s="253"/>
      <c r="J25" s="45"/>
      <c r="K25" s="22"/>
      <c r="L25" s="32"/>
      <c r="M25" s="22"/>
      <c r="N25" s="22"/>
      <c r="O25" s="34"/>
    </row>
    <row r="26" spans="1:15" ht="12.75">
      <c r="A26" s="10"/>
      <c r="B26" s="31">
        <f aca="true" t="shared" si="1" ref="B26:B40">B25+1</f>
        <v>3</v>
      </c>
      <c r="C26" s="135">
        <v>38614</v>
      </c>
      <c r="D26" s="57" t="s">
        <v>700</v>
      </c>
      <c r="E26" s="107" t="s">
        <v>678</v>
      </c>
      <c r="F26" s="25"/>
      <c r="G26" s="25"/>
      <c r="H26" s="256">
        <v>-41.96</v>
      </c>
      <c r="I26" s="253"/>
      <c r="J26" s="45"/>
      <c r="K26" s="22"/>
      <c r="L26" s="32"/>
      <c r="M26" s="22"/>
      <c r="N26" s="22"/>
      <c r="O26" s="34"/>
    </row>
    <row r="27" spans="1:15" ht="12.75">
      <c r="A27" s="10"/>
      <c r="B27" s="31">
        <f t="shared" si="1"/>
        <v>4</v>
      </c>
      <c r="C27" s="135">
        <v>38615</v>
      </c>
      <c r="D27" s="57" t="s">
        <v>0</v>
      </c>
      <c r="E27" s="107" t="s">
        <v>1</v>
      </c>
      <c r="F27" s="25"/>
      <c r="G27" s="25"/>
      <c r="H27" s="256">
        <v>-500</v>
      </c>
      <c r="I27" s="253"/>
      <c r="J27" s="45"/>
      <c r="K27" s="22"/>
      <c r="L27" s="32"/>
      <c r="M27" s="22"/>
      <c r="N27" s="22"/>
      <c r="O27" s="34"/>
    </row>
    <row r="28" spans="1:15" ht="12.75">
      <c r="A28" s="10"/>
      <c r="B28" s="31">
        <f t="shared" si="1"/>
        <v>5</v>
      </c>
      <c r="C28" s="135">
        <v>38615</v>
      </c>
      <c r="D28" s="57" t="s">
        <v>693</v>
      </c>
      <c r="E28" s="107" t="s">
        <v>686</v>
      </c>
      <c r="F28" s="25"/>
      <c r="G28" s="25"/>
      <c r="H28" s="256">
        <v>-35.65</v>
      </c>
      <c r="I28" s="253"/>
      <c r="J28" s="45"/>
      <c r="K28" s="22"/>
      <c r="L28" s="32"/>
      <c r="M28" s="22"/>
      <c r="N28" s="22"/>
      <c r="O28" s="34"/>
    </row>
    <row r="29" spans="1:15" ht="12.75">
      <c r="A29" s="10"/>
      <c r="B29" s="31">
        <f t="shared" si="1"/>
        <v>6</v>
      </c>
      <c r="C29" s="135">
        <v>38615</v>
      </c>
      <c r="D29" s="57" t="s">
        <v>694</v>
      </c>
      <c r="E29" s="107" t="s">
        <v>702</v>
      </c>
      <c r="F29" s="25"/>
      <c r="G29" s="25"/>
      <c r="H29" s="256">
        <v>-27.12</v>
      </c>
      <c r="I29" s="253"/>
      <c r="J29" s="45"/>
      <c r="K29" s="22"/>
      <c r="L29" s="32"/>
      <c r="M29" s="22"/>
      <c r="N29" s="22"/>
      <c r="O29" s="34"/>
    </row>
    <row r="30" spans="1:15" ht="12.75">
      <c r="A30" s="10"/>
      <c r="B30" s="31">
        <f t="shared" si="1"/>
        <v>7</v>
      </c>
      <c r="C30" s="135">
        <v>38615</v>
      </c>
      <c r="D30" s="57" t="s">
        <v>695</v>
      </c>
      <c r="E30" s="107" t="s">
        <v>703</v>
      </c>
      <c r="F30" s="25"/>
      <c r="G30" s="25"/>
      <c r="H30" s="256">
        <v>-88.98</v>
      </c>
      <c r="I30" s="253"/>
      <c r="J30" s="45"/>
      <c r="K30" s="22"/>
      <c r="L30" s="32"/>
      <c r="M30" s="22"/>
      <c r="N30" s="22"/>
      <c r="O30" s="34"/>
    </row>
    <row r="31" spans="1:15" ht="12.75">
      <c r="A31" s="10"/>
      <c r="B31" s="31">
        <f t="shared" si="1"/>
        <v>8</v>
      </c>
      <c r="C31" s="135">
        <v>38617</v>
      </c>
      <c r="D31" s="57" t="s">
        <v>696</v>
      </c>
      <c r="E31" s="107" t="s">
        <v>701</v>
      </c>
      <c r="F31" s="25"/>
      <c r="G31" s="25"/>
      <c r="H31" s="256">
        <v>-26.93</v>
      </c>
      <c r="I31" s="253"/>
      <c r="J31" s="45"/>
      <c r="K31" s="22"/>
      <c r="L31" s="32"/>
      <c r="M31" s="22"/>
      <c r="N31" s="22"/>
      <c r="O31" s="34"/>
    </row>
    <row r="32" spans="1:15" ht="12.75">
      <c r="A32" s="10"/>
      <c r="B32" s="31">
        <f t="shared" si="1"/>
        <v>9</v>
      </c>
      <c r="C32" s="135">
        <v>38617</v>
      </c>
      <c r="D32" s="57" t="s">
        <v>697</v>
      </c>
      <c r="E32" s="107" t="s">
        <v>702</v>
      </c>
      <c r="F32" s="25"/>
      <c r="G32" s="25"/>
      <c r="H32" s="256">
        <v>-9.97</v>
      </c>
      <c r="I32" s="253"/>
      <c r="J32" s="45"/>
      <c r="K32" s="22"/>
      <c r="L32" s="32"/>
      <c r="M32" s="22"/>
      <c r="N32" s="22"/>
      <c r="O32" s="34"/>
    </row>
    <row r="33" spans="1:15" ht="12.75">
      <c r="A33" s="10"/>
      <c r="B33" s="31">
        <f t="shared" si="1"/>
        <v>10</v>
      </c>
      <c r="C33" s="135">
        <v>38617</v>
      </c>
      <c r="D33" s="57" t="s">
        <v>698</v>
      </c>
      <c r="E33" s="107" t="s">
        <v>702</v>
      </c>
      <c r="F33" s="25"/>
      <c r="G33" s="25"/>
      <c r="H33" s="256">
        <v>-4.56</v>
      </c>
      <c r="I33" s="253"/>
      <c r="J33" s="45"/>
      <c r="K33" s="22"/>
      <c r="L33" s="32"/>
      <c r="M33" s="22"/>
      <c r="N33" s="22"/>
      <c r="O33" s="34"/>
    </row>
    <row r="34" spans="1:15" ht="12.75">
      <c r="A34" s="10"/>
      <c r="B34" s="31">
        <f t="shared" si="1"/>
        <v>11</v>
      </c>
      <c r="C34" s="135">
        <v>38617</v>
      </c>
      <c r="D34" s="57" t="s">
        <v>699</v>
      </c>
      <c r="E34" s="107" t="s">
        <v>702</v>
      </c>
      <c r="F34" s="25"/>
      <c r="G34" s="25"/>
      <c r="H34" s="256">
        <v>-16.24</v>
      </c>
      <c r="I34" s="253"/>
      <c r="J34" s="45"/>
      <c r="K34" s="22"/>
      <c r="L34" s="32"/>
      <c r="M34" s="22"/>
      <c r="N34" s="22"/>
      <c r="O34" s="34"/>
    </row>
    <row r="35" spans="1:15" ht="12.75">
      <c r="A35" s="10"/>
      <c r="B35" s="31">
        <f t="shared" si="1"/>
        <v>12</v>
      </c>
      <c r="C35" s="135">
        <v>38618</v>
      </c>
      <c r="D35" s="57" t="s">
        <v>696</v>
      </c>
      <c r="E35" s="107" t="s">
        <v>701</v>
      </c>
      <c r="F35" s="25"/>
      <c r="G35" s="25"/>
      <c r="H35" s="256">
        <v>-1.49</v>
      </c>
      <c r="I35" s="253"/>
      <c r="J35" s="45"/>
      <c r="K35" s="22"/>
      <c r="L35" s="32"/>
      <c r="M35" s="22"/>
      <c r="N35" s="22"/>
      <c r="O35" s="34"/>
    </row>
    <row r="36" spans="1:17" s="69" customFormat="1" ht="12.75">
      <c r="A36" s="61"/>
      <c r="B36" s="31">
        <f t="shared" si="1"/>
        <v>13</v>
      </c>
      <c r="C36" s="157">
        <v>38618</v>
      </c>
      <c r="D36" s="63" t="s">
        <v>704</v>
      </c>
      <c r="E36" s="109" t="s">
        <v>705</v>
      </c>
      <c r="F36" s="156"/>
      <c r="G36" s="156"/>
      <c r="H36" s="257">
        <v>-8.98</v>
      </c>
      <c r="I36" s="258"/>
      <c r="J36" s="158"/>
      <c r="K36" s="66"/>
      <c r="L36" s="64"/>
      <c r="M36" s="66"/>
      <c r="N36" s="66"/>
      <c r="O36" s="67"/>
      <c r="P36" s="68"/>
      <c r="Q36" s="68"/>
    </row>
    <row r="37" spans="1:17" s="69" customFormat="1" ht="12.75">
      <c r="A37" s="61"/>
      <c r="B37" s="31">
        <f t="shared" si="1"/>
        <v>14</v>
      </c>
      <c r="C37" s="157">
        <v>38618</v>
      </c>
      <c r="D37" s="63" t="s">
        <v>704</v>
      </c>
      <c r="E37" s="109" t="s">
        <v>706</v>
      </c>
      <c r="F37" s="66"/>
      <c r="G37" s="156"/>
      <c r="H37" s="257">
        <v>-6.57</v>
      </c>
      <c r="I37" s="258"/>
      <c r="J37" s="158"/>
      <c r="K37" s="66"/>
      <c r="L37" s="64"/>
      <c r="M37" s="66"/>
      <c r="N37" s="66"/>
      <c r="O37" s="67"/>
      <c r="P37" s="68"/>
      <c r="Q37" s="68"/>
    </row>
    <row r="38" spans="1:17" s="69" customFormat="1" ht="12.75">
      <c r="A38" s="61"/>
      <c r="B38" s="31">
        <f t="shared" si="1"/>
        <v>15</v>
      </c>
      <c r="C38" s="157">
        <v>38618</v>
      </c>
      <c r="D38" s="63" t="s">
        <v>707</v>
      </c>
      <c r="E38" s="109" t="s">
        <v>708</v>
      </c>
      <c r="F38" s="66"/>
      <c r="G38" s="237"/>
      <c r="H38" s="257">
        <v>-40</v>
      </c>
      <c r="I38" s="258"/>
      <c r="J38" s="158"/>
      <c r="K38" s="66"/>
      <c r="L38" s="64"/>
      <c r="M38" s="66"/>
      <c r="N38" s="66"/>
      <c r="O38" s="67"/>
      <c r="P38" s="68"/>
      <c r="Q38" s="68"/>
    </row>
    <row r="39" spans="1:17" s="69" customFormat="1" ht="12.75">
      <c r="A39" s="61"/>
      <c r="B39" s="31">
        <f t="shared" si="1"/>
        <v>16</v>
      </c>
      <c r="C39" s="157">
        <v>38618</v>
      </c>
      <c r="D39" s="63" t="s">
        <v>709</v>
      </c>
      <c r="E39" s="109" t="s">
        <v>710</v>
      </c>
      <c r="F39" s="66"/>
      <c r="G39" s="237"/>
      <c r="H39" s="257">
        <v>-222.72</v>
      </c>
      <c r="I39" s="258"/>
      <c r="J39" s="158"/>
      <c r="K39" s="66"/>
      <c r="L39" s="64"/>
      <c r="M39" s="66"/>
      <c r="N39" s="66"/>
      <c r="O39" s="67"/>
      <c r="P39" s="68"/>
      <c r="Q39" s="68"/>
    </row>
    <row r="40" spans="1:17" s="69" customFormat="1" ht="12.75">
      <c r="A40" s="61"/>
      <c r="B40" s="31">
        <f t="shared" si="1"/>
        <v>17</v>
      </c>
      <c r="C40" s="157">
        <v>38620</v>
      </c>
      <c r="D40" s="63" t="s">
        <v>3</v>
      </c>
      <c r="E40" s="109" t="s">
        <v>5</v>
      </c>
      <c r="F40" s="66"/>
      <c r="G40" s="237"/>
      <c r="H40" s="257">
        <v>-25</v>
      </c>
      <c r="I40" s="258"/>
      <c r="J40" s="158"/>
      <c r="K40" s="66"/>
      <c r="L40" s="64"/>
      <c r="M40" s="66"/>
      <c r="N40" s="66"/>
      <c r="O40" s="67"/>
      <c r="P40" s="68"/>
      <c r="Q40" s="68"/>
    </row>
    <row r="41" spans="1:17" s="3" customFormat="1" ht="12.75">
      <c r="A41" s="9"/>
      <c r="B41" s="58" t="s">
        <v>83</v>
      </c>
      <c r="C41" s="159" t="s">
        <v>639</v>
      </c>
      <c r="D41" s="52"/>
      <c r="E41" s="106"/>
      <c r="F41" s="155"/>
      <c r="G41" s="155"/>
      <c r="H41" s="254">
        <f>SUM(H24:H40)</f>
        <v>-1206.75</v>
      </c>
      <c r="I41" s="255"/>
      <c r="J41" s="161"/>
      <c r="K41" s="60"/>
      <c r="L41" s="59"/>
      <c r="M41" s="60"/>
      <c r="N41" s="60"/>
      <c r="O41" s="176"/>
      <c r="P41" s="2"/>
      <c r="Q41" s="2"/>
    </row>
    <row r="42" spans="1:17" s="69" customFormat="1" ht="12.75">
      <c r="A42" s="61"/>
      <c r="B42" s="62"/>
      <c r="C42" s="157"/>
      <c r="D42" s="63"/>
      <c r="E42" s="109"/>
      <c r="F42" s="66"/>
      <c r="G42" s="237"/>
      <c r="H42" s="257"/>
      <c r="I42" s="258"/>
      <c r="J42" s="158"/>
      <c r="K42" s="66"/>
      <c r="L42" s="64"/>
      <c r="M42" s="66"/>
      <c r="N42" s="66"/>
      <c r="O42" s="67"/>
      <c r="P42" s="68"/>
      <c r="Q42" s="68"/>
    </row>
    <row r="43" spans="1:17" s="69" customFormat="1" ht="12.75">
      <c r="A43" s="61"/>
      <c r="B43" s="62"/>
      <c r="C43" s="157"/>
      <c r="D43" s="63"/>
      <c r="E43" s="109"/>
      <c r="F43" s="66"/>
      <c r="G43" s="237"/>
      <c r="H43" s="257"/>
      <c r="I43" s="258"/>
      <c r="J43" s="158"/>
      <c r="K43" s="66"/>
      <c r="L43" s="64"/>
      <c r="M43" s="66"/>
      <c r="N43" s="66"/>
      <c r="O43" s="67"/>
      <c r="P43" s="68"/>
      <c r="Q43" s="68"/>
    </row>
    <row r="44" spans="1:17" s="69" customFormat="1" ht="13.5" thickBot="1">
      <c r="A44" s="238"/>
      <c r="B44" s="239"/>
      <c r="C44" s="240"/>
      <c r="D44" s="241"/>
      <c r="E44" s="242"/>
      <c r="F44" s="243"/>
      <c r="G44" s="244"/>
      <c r="H44" s="259"/>
      <c r="I44" s="260"/>
      <c r="J44" s="245"/>
      <c r="K44" s="243"/>
      <c r="L44" s="246"/>
      <c r="M44" s="243"/>
      <c r="N44" s="243"/>
      <c r="O44" s="247"/>
      <c r="P44" s="68"/>
      <c r="Q44" s="68"/>
    </row>
    <row r="45" spans="1:17" s="72" customFormat="1" ht="12.75">
      <c r="A45" s="70"/>
      <c r="B45" s="70"/>
      <c r="C45" s="234"/>
      <c r="D45" s="77"/>
      <c r="E45" s="115"/>
      <c r="F45" s="77"/>
      <c r="G45" s="77"/>
      <c r="H45" s="261"/>
      <c r="I45" s="261"/>
      <c r="J45" s="77"/>
      <c r="K45" s="77"/>
      <c r="L45" s="77"/>
      <c r="M45" s="77"/>
      <c r="N45" s="77"/>
      <c r="O45" s="74"/>
      <c r="P45" s="59"/>
      <c r="Q45" s="59"/>
    </row>
    <row r="46" spans="1:17" s="72" customFormat="1" ht="12.75">
      <c r="A46" s="71" t="s">
        <v>83</v>
      </c>
      <c r="B46" s="71"/>
      <c r="C46" s="235"/>
      <c r="D46" s="78"/>
      <c r="E46" s="116"/>
      <c r="F46" s="78"/>
      <c r="G46" s="80">
        <f>SUM(G5:G44)</f>
        <v>0</v>
      </c>
      <c r="H46" s="262"/>
      <c r="I46" s="262"/>
      <c r="J46" s="78"/>
      <c r="K46" s="78"/>
      <c r="L46" s="78"/>
      <c r="M46" s="78"/>
      <c r="N46" s="78"/>
      <c r="O46" s="75"/>
      <c r="P46" s="59"/>
      <c r="Q46" s="59"/>
    </row>
    <row r="47" spans="1:17" s="72" customFormat="1" ht="13.5" thickBot="1">
      <c r="A47" s="73"/>
      <c r="B47" s="73"/>
      <c r="C47" s="236"/>
      <c r="D47" s="79"/>
      <c r="E47" s="117"/>
      <c r="F47" s="79"/>
      <c r="G47" s="79"/>
      <c r="H47" s="263"/>
      <c r="I47" s="263"/>
      <c r="J47" s="79"/>
      <c r="K47" s="79"/>
      <c r="L47" s="79"/>
      <c r="M47" s="79"/>
      <c r="N47" s="79"/>
      <c r="O47" s="76"/>
      <c r="P47" s="59"/>
      <c r="Q47" s="59"/>
    </row>
    <row r="49" spans="2:4" ht="12.75">
      <c r="B49" s="264" t="s">
        <v>716</v>
      </c>
      <c r="C49" s="265"/>
      <c r="D49" s="264"/>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37"/>
  <sheetViews>
    <sheetView workbookViewId="0" topLeftCell="A1">
      <pane ySplit="4" topLeftCell="BM5" activePane="bottomLeft" state="frozen"/>
      <selection pane="topLeft" activeCell="H13" sqref="H13"/>
      <selection pane="bottomLeft" activeCell="B8" sqref="B8"/>
    </sheetView>
  </sheetViews>
  <sheetFormatPr defaultColWidth="9.140625" defaultRowHeight="12.75"/>
  <cols>
    <col min="1" max="1" width="9.57421875" style="1" customWidth="1"/>
    <col min="2" max="2" width="10.421875" style="1" customWidth="1"/>
    <col min="3" max="3" width="53.57421875" style="4" bestFit="1" customWidth="1"/>
    <col min="4" max="4" width="53.57421875" style="4" customWidth="1"/>
    <col min="5" max="5" width="13.140625" style="13" bestFit="1" customWidth="1"/>
    <col min="6" max="6" width="14.7109375" style="13" bestFit="1" customWidth="1"/>
    <col min="7" max="7" width="11.7109375" style="13" bestFit="1" customWidth="1"/>
    <col min="8" max="8" width="10.7109375" style="13" bestFit="1" customWidth="1"/>
    <col min="9" max="9" width="20.8515625" style="47" bestFit="1" customWidth="1"/>
    <col min="10" max="10" width="14.421875" style="1" customWidth="1"/>
    <col min="11" max="11" width="17.28125" style="1" customWidth="1"/>
    <col min="12" max="12" width="16.7109375" style="1" bestFit="1" customWidth="1"/>
    <col min="13" max="16" width="9.140625" style="1" customWidth="1"/>
  </cols>
  <sheetData>
    <row r="1" spans="1:16" s="3" customFormat="1" ht="12.75">
      <c r="A1" s="7"/>
      <c r="B1" s="53" t="s">
        <v>661</v>
      </c>
      <c r="C1" s="54"/>
      <c r="D1" s="113"/>
      <c r="E1" s="12"/>
      <c r="F1" s="12"/>
      <c r="G1" s="12"/>
      <c r="H1" s="12"/>
      <c r="I1" s="41"/>
      <c r="J1" s="5"/>
      <c r="K1" s="5"/>
      <c r="L1" s="5"/>
      <c r="M1" s="5"/>
      <c r="N1" s="6"/>
      <c r="O1" s="2"/>
      <c r="P1" s="2"/>
    </row>
    <row r="2" spans="1:16" s="3" customFormat="1" ht="13.5" thickBot="1">
      <c r="A2" s="8"/>
      <c r="B2" s="55"/>
      <c r="C2" s="56"/>
      <c r="D2" s="114"/>
      <c r="E2" s="23"/>
      <c r="F2" s="23"/>
      <c r="G2" s="23"/>
      <c r="H2" s="23"/>
      <c r="I2" s="42"/>
      <c r="J2" s="20"/>
      <c r="K2" s="20"/>
      <c r="L2" s="20"/>
      <c r="M2" s="20"/>
      <c r="N2" s="26"/>
      <c r="O2" s="2"/>
      <c r="P2" s="2"/>
    </row>
    <row r="3" spans="1:16" s="3" customFormat="1" ht="12.75">
      <c r="A3" s="9"/>
      <c r="B3" s="14" t="s">
        <v>225</v>
      </c>
      <c r="C3" s="48" t="s">
        <v>229</v>
      </c>
      <c r="D3" s="104" t="s">
        <v>337</v>
      </c>
      <c r="E3" s="28" t="s">
        <v>88</v>
      </c>
      <c r="F3" s="28" t="s">
        <v>226</v>
      </c>
      <c r="G3" s="16" t="s">
        <v>335</v>
      </c>
      <c r="H3" s="28" t="s">
        <v>227</v>
      </c>
      <c r="I3" s="43" t="s">
        <v>234</v>
      </c>
      <c r="J3" s="27" t="s">
        <v>230</v>
      </c>
      <c r="K3" s="15" t="s">
        <v>232</v>
      </c>
      <c r="L3" s="27" t="s">
        <v>233</v>
      </c>
      <c r="M3" s="27"/>
      <c r="N3" s="29"/>
      <c r="O3" s="2"/>
      <c r="P3" s="2"/>
    </row>
    <row r="4" spans="1:16" s="3" customFormat="1" ht="13.5" thickBot="1">
      <c r="A4" s="9"/>
      <c r="B4" s="17" t="s">
        <v>89</v>
      </c>
      <c r="C4" s="49"/>
      <c r="D4" s="105" t="s">
        <v>338</v>
      </c>
      <c r="E4" s="24" t="s">
        <v>87</v>
      </c>
      <c r="F4" s="24" t="s">
        <v>336</v>
      </c>
      <c r="G4" s="19" t="s">
        <v>228</v>
      </c>
      <c r="H4" s="24" t="s">
        <v>228</v>
      </c>
      <c r="I4" s="44" t="s">
        <v>235</v>
      </c>
      <c r="J4" s="21" t="s">
        <v>231</v>
      </c>
      <c r="K4" s="18"/>
      <c r="L4" s="21"/>
      <c r="M4" s="21"/>
      <c r="N4" s="30"/>
      <c r="O4" s="2"/>
      <c r="P4" s="2"/>
    </row>
    <row r="5" spans="1:14" ht="12.75">
      <c r="A5" s="10"/>
      <c r="B5" s="31"/>
      <c r="C5" s="52"/>
      <c r="D5" s="106"/>
      <c r="E5" s="25"/>
      <c r="F5" s="25"/>
      <c r="G5" s="33"/>
      <c r="H5" s="25"/>
      <c r="I5" s="45"/>
      <c r="J5" s="22"/>
      <c r="K5" s="32"/>
      <c r="L5" s="22"/>
      <c r="M5" s="22"/>
      <c r="N5" s="34"/>
    </row>
    <row r="6" spans="1:14" ht="12.75">
      <c r="A6" s="10"/>
      <c r="B6" s="31"/>
      <c r="C6" s="52" t="s">
        <v>91</v>
      </c>
      <c r="D6" s="106"/>
      <c r="E6" s="25"/>
      <c r="F6" s="25"/>
      <c r="G6" s="33"/>
      <c r="H6" s="25"/>
      <c r="I6" s="45"/>
      <c r="J6" s="22"/>
      <c r="K6" s="32"/>
      <c r="L6" s="22"/>
      <c r="M6" s="22"/>
      <c r="N6" s="34"/>
    </row>
    <row r="7" spans="1:14" ht="12.75">
      <c r="A7" s="10"/>
      <c r="B7" s="31">
        <v>1</v>
      </c>
      <c r="C7" s="50" t="s">
        <v>25</v>
      </c>
      <c r="D7" s="107"/>
      <c r="E7" s="25">
        <v>675</v>
      </c>
      <c r="F7" s="25">
        <f>B7*E7</f>
        <v>675</v>
      </c>
      <c r="G7" s="33"/>
      <c r="H7" s="25"/>
      <c r="I7" s="45"/>
      <c r="J7" s="22"/>
      <c r="K7" s="32"/>
      <c r="L7" s="22"/>
      <c r="M7" s="22"/>
      <c r="N7" s="34"/>
    </row>
    <row r="8" spans="1:14" ht="12.75">
      <c r="A8" s="10"/>
      <c r="B8" s="31"/>
      <c r="C8" s="50" t="s">
        <v>26</v>
      </c>
      <c r="D8" s="107"/>
      <c r="E8" s="25"/>
      <c r="F8" s="25"/>
      <c r="G8" s="33"/>
      <c r="H8" s="25"/>
      <c r="I8" s="45"/>
      <c r="J8" s="22"/>
      <c r="K8" s="32"/>
      <c r="L8" s="22"/>
      <c r="M8" s="22"/>
      <c r="N8" s="34"/>
    </row>
    <row r="9" spans="1:14" ht="12.75">
      <c r="A9" s="10"/>
      <c r="B9" s="31"/>
      <c r="C9" s="50" t="s">
        <v>27</v>
      </c>
      <c r="D9" s="107"/>
      <c r="E9" s="25"/>
      <c r="F9" s="25"/>
      <c r="G9" s="33"/>
      <c r="H9" s="25"/>
      <c r="I9" s="45"/>
      <c r="J9" s="22"/>
      <c r="K9" s="32"/>
      <c r="L9" s="22"/>
      <c r="M9" s="22"/>
      <c r="N9" s="34"/>
    </row>
    <row r="10" spans="1:14" ht="12.75">
      <c r="A10" s="10"/>
      <c r="B10" s="31"/>
      <c r="C10" s="50"/>
      <c r="D10" s="107"/>
      <c r="E10" s="25"/>
      <c r="F10" s="25"/>
      <c r="G10" s="33"/>
      <c r="H10" s="25"/>
      <c r="I10" s="45"/>
      <c r="J10" s="22"/>
      <c r="K10" s="32"/>
      <c r="L10" s="22"/>
      <c r="M10" s="22"/>
      <c r="N10" s="34"/>
    </row>
    <row r="11" spans="1:14" ht="12.75">
      <c r="A11" s="10"/>
      <c r="B11" s="31"/>
      <c r="C11" s="52" t="s">
        <v>666</v>
      </c>
      <c r="D11" s="106"/>
      <c r="E11" s="25"/>
      <c r="F11" s="25"/>
      <c r="G11" s="33"/>
      <c r="H11" s="25"/>
      <c r="I11" s="45"/>
      <c r="J11" s="22"/>
      <c r="K11" s="32"/>
      <c r="L11" s="22"/>
      <c r="M11" s="22"/>
      <c r="N11" s="34"/>
    </row>
    <row r="12" spans="1:14" ht="12.75">
      <c r="A12" s="10"/>
      <c r="B12" s="31">
        <v>0</v>
      </c>
      <c r="C12" s="50" t="s">
        <v>84</v>
      </c>
      <c r="D12" s="107"/>
      <c r="E12" s="25">
        <v>360</v>
      </c>
      <c r="F12" s="25">
        <f aca="true" t="shared" si="0" ref="F12:F18">B12*E12</f>
        <v>0</v>
      </c>
      <c r="G12" s="33"/>
      <c r="H12" s="25"/>
      <c r="I12" s="45"/>
      <c r="J12" s="22"/>
      <c r="K12" s="32"/>
      <c r="L12" s="22"/>
      <c r="M12" s="22"/>
      <c r="N12" s="34"/>
    </row>
    <row r="13" spans="1:14" ht="12.75">
      <c r="A13" s="10"/>
      <c r="B13" s="31">
        <v>12</v>
      </c>
      <c r="C13" s="50" t="s">
        <v>102</v>
      </c>
      <c r="D13" s="107"/>
      <c r="E13" s="25">
        <v>20</v>
      </c>
      <c r="F13" s="25">
        <f t="shared" si="0"/>
        <v>240</v>
      </c>
      <c r="G13" s="33"/>
      <c r="H13" s="25"/>
      <c r="I13" s="45"/>
      <c r="J13" s="22"/>
      <c r="K13" s="32"/>
      <c r="L13" s="22"/>
      <c r="M13" s="22"/>
      <c r="N13" s="34"/>
    </row>
    <row r="14" spans="1:14" ht="12.75">
      <c r="A14" s="10"/>
      <c r="B14" s="31">
        <v>0</v>
      </c>
      <c r="C14" s="50" t="s">
        <v>101</v>
      </c>
      <c r="D14" s="107"/>
      <c r="E14" s="25">
        <v>10</v>
      </c>
      <c r="F14" s="25">
        <f t="shared" si="0"/>
        <v>0</v>
      </c>
      <c r="G14" s="33"/>
      <c r="H14" s="25"/>
      <c r="I14" s="45"/>
      <c r="J14" s="22"/>
      <c r="K14" s="32"/>
      <c r="L14" s="22"/>
      <c r="M14" s="22"/>
      <c r="N14" s="34"/>
    </row>
    <row r="15" spans="1:14" ht="12.75">
      <c r="A15" s="10"/>
      <c r="B15" s="31">
        <v>12</v>
      </c>
      <c r="C15" s="50" t="s">
        <v>97</v>
      </c>
      <c r="D15" s="107"/>
      <c r="E15" s="25">
        <v>25</v>
      </c>
      <c r="F15" s="25">
        <f t="shared" si="0"/>
        <v>300</v>
      </c>
      <c r="G15" s="33"/>
      <c r="H15" s="25"/>
      <c r="I15" s="45"/>
      <c r="J15" s="22"/>
      <c r="K15" s="32"/>
      <c r="L15" s="22"/>
      <c r="M15" s="22"/>
      <c r="N15" s="34"/>
    </row>
    <row r="16" spans="1:14" ht="12.75">
      <c r="A16" s="10"/>
      <c r="B16" s="31">
        <v>1</v>
      </c>
      <c r="C16" s="50" t="s">
        <v>85</v>
      </c>
      <c r="D16" s="107"/>
      <c r="E16" s="25">
        <v>43.25</v>
      </c>
      <c r="F16" s="25">
        <f t="shared" si="0"/>
        <v>43.25</v>
      </c>
      <c r="G16" s="33"/>
      <c r="H16" s="25"/>
      <c r="I16" s="45"/>
      <c r="J16" s="22"/>
      <c r="K16" s="32"/>
      <c r="L16" s="22"/>
      <c r="M16" s="22"/>
      <c r="N16" s="34"/>
    </row>
    <row r="17" spans="1:14" ht="12.75">
      <c r="A17" s="10"/>
      <c r="B17" s="31">
        <v>12</v>
      </c>
      <c r="C17" s="50" t="s">
        <v>715</v>
      </c>
      <c r="D17" s="107"/>
      <c r="E17" s="25">
        <v>0</v>
      </c>
      <c r="F17" s="25">
        <f t="shared" si="0"/>
        <v>0</v>
      </c>
      <c r="G17" s="33"/>
      <c r="H17" s="25"/>
      <c r="I17" s="45"/>
      <c r="J17" s="22"/>
      <c r="K17" s="32"/>
      <c r="L17" s="22"/>
      <c r="M17" s="22"/>
      <c r="N17" s="34"/>
    </row>
    <row r="18" spans="1:14" ht="12.75">
      <c r="A18" s="10"/>
      <c r="B18" s="146">
        <v>0</v>
      </c>
      <c r="C18" s="145" t="s">
        <v>92</v>
      </c>
      <c r="D18" s="107"/>
      <c r="E18" s="25">
        <v>24</v>
      </c>
      <c r="F18" s="25">
        <f t="shared" si="0"/>
        <v>0</v>
      </c>
      <c r="G18" s="33"/>
      <c r="H18" s="25"/>
      <c r="I18" s="45"/>
      <c r="J18" s="22"/>
      <c r="K18" s="32"/>
      <c r="L18" s="22"/>
      <c r="M18" s="22"/>
      <c r="N18" s="34"/>
    </row>
    <row r="19" spans="1:14" ht="12.75">
      <c r="A19" s="10"/>
      <c r="B19" s="146">
        <v>0</v>
      </c>
      <c r="C19" s="145" t="s">
        <v>94</v>
      </c>
      <c r="D19" s="107"/>
      <c r="E19" s="25"/>
      <c r="F19" s="25">
        <f aca="true" t="shared" si="1" ref="F19:F24">B19*E19</f>
        <v>0</v>
      </c>
      <c r="G19" s="33"/>
      <c r="H19" s="25"/>
      <c r="I19" s="45"/>
      <c r="J19" s="22"/>
      <c r="K19" s="32"/>
      <c r="L19" s="22"/>
      <c r="M19" s="22"/>
      <c r="N19" s="34"/>
    </row>
    <row r="20" spans="1:14" ht="12.75">
      <c r="A20" s="10"/>
      <c r="B20" s="146">
        <v>0</v>
      </c>
      <c r="C20" s="145" t="s">
        <v>96</v>
      </c>
      <c r="D20" s="107"/>
      <c r="E20" s="25"/>
      <c r="F20" s="25">
        <f t="shared" si="1"/>
        <v>0</v>
      </c>
      <c r="G20" s="33"/>
      <c r="H20" s="25"/>
      <c r="I20" s="45"/>
      <c r="J20" s="22"/>
      <c r="K20" s="32"/>
      <c r="L20" s="22"/>
      <c r="M20" s="22"/>
      <c r="N20" s="34"/>
    </row>
    <row r="21" spans="1:14" ht="12.75">
      <c r="A21" s="10"/>
      <c r="B21" s="146">
        <v>0</v>
      </c>
      <c r="C21" s="145" t="s">
        <v>362</v>
      </c>
      <c r="D21" s="107"/>
      <c r="E21" s="25"/>
      <c r="F21" s="25">
        <f t="shared" si="1"/>
        <v>0</v>
      </c>
      <c r="G21" s="33"/>
      <c r="H21" s="25"/>
      <c r="I21" s="45"/>
      <c r="J21" s="22"/>
      <c r="K21" s="32"/>
      <c r="L21" s="22"/>
      <c r="M21" s="22"/>
      <c r="N21" s="34"/>
    </row>
    <row r="22" spans="1:14" ht="12.75">
      <c r="A22" s="10"/>
      <c r="B22" s="146">
        <v>0</v>
      </c>
      <c r="C22" s="145" t="s">
        <v>86</v>
      </c>
      <c r="D22" s="107"/>
      <c r="E22" s="25"/>
      <c r="F22" s="25">
        <f t="shared" si="1"/>
        <v>0</v>
      </c>
      <c r="G22" s="33"/>
      <c r="H22" s="25"/>
      <c r="I22" s="45"/>
      <c r="J22" s="22"/>
      <c r="K22" s="32"/>
      <c r="L22" s="22"/>
      <c r="M22" s="22"/>
      <c r="N22" s="34"/>
    </row>
    <row r="23" spans="1:14" ht="12.75">
      <c r="A23" s="10"/>
      <c r="B23" s="31">
        <v>1</v>
      </c>
      <c r="C23" s="145" t="s">
        <v>522</v>
      </c>
      <c r="D23" s="107"/>
      <c r="E23" s="25">
        <v>47.7</v>
      </c>
      <c r="F23" s="25">
        <f t="shared" si="1"/>
        <v>47.7</v>
      </c>
      <c r="G23" s="33"/>
      <c r="H23" s="25"/>
      <c r="I23" s="45"/>
      <c r="J23" s="22"/>
      <c r="K23" s="32"/>
      <c r="L23" s="22"/>
      <c r="M23" s="22"/>
      <c r="N23" s="34"/>
    </row>
    <row r="24" spans="1:14" ht="12.75">
      <c r="A24" s="10"/>
      <c r="B24" s="31">
        <v>1</v>
      </c>
      <c r="C24" s="145" t="s">
        <v>523</v>
      </c>
      <c r="D24" s="107"/>
      <c r="E24" s="25">
        <v>18</v>
      </c>
      <c r="F24" s="25">
        <f t="shared" si="1"/>
        <v>18</v>
      </c>
      <c r="G24" s="33"/>
      <c r="H24" s="25"/>
      <c r="I24" s="45"/>
      <c r="J24" s="22"/>
      <c r="K24" s="32"/>
      <c r="L24" s="22"/>
      <c r="M24" s="22"/>
      <c r="N24" s="34"/>
    </row>
    <row r="25" spans="1:14" ht="12.75">
      <c r="A25" s="10"/>
      <c r="B25" s="31">
        <v>0</v>
      </c>
      <c r="C25" s="144" t="s">
        <v>98</v>
      </c>
      <c r="D25" s="107"/>
      <c r="E25" s="25"/>
      <c r="F25" s="25"/>
      <c r="G25" s="33"/>
      <c r="H25" s="25"/>
      <c r="I25" s="45"/>
      <c r="J25" s="22"/>
      <c r="K25" s="32"/>
      <c r="L25" s="22"/>
      <c r="M25" s="22"/>
      <c r="N25" s="34"/>
    </row>
    <row r="26" spans="1:14" ht="12.75">
      <c r="A26" s="10"/>
      <c r="B26" s="31">
        <v>0</v>
      </c>
      <c r="C26" s="144" t="s">
        <v>99</v>
      </c>
      <c r="D26" s="107"/>
      <c r="E26" s="25"/>
      <c r="F26" s="25"/>
      <c r="G26" s="33"/>
      <c r="H26" s="25"/>
      <c r="I26" s="45"/>
      <c r="J26" s="22"/>
      <c r="K26" s="32"/>
      <c r="L26" s="22"/>
      <c r="M26" s="22"/>
      <c r="N26" s="34"/>
    </row>
    <row r="27" spans="1:14" ht="12.75">
      <c r="A27" s="10"/>
      <c r="B27" s="31">
        <v>1</v>
      </c>
      <c r="C27" s="144" t="s">
        <v>100</v>
      </c>
      <c r="D27" s="107"/>
      <c r="E27" s="25">
        <v>90</v>
      </c>
      <c r="F27" s="25">
        <v>90</v>
      </c>
      <c r="G27" s="33"/>
      <c r="H27" s="25"/>
      <c r="I27" s="45"/>
      <c r="J27" s="22"/>
      <c r="K27" s="32"/>
      <c r="L27" s="22"/>
      <c r="M27" s="22"/>
      <c r="N27" s="34"/>
    </row>
    <row r="28" spans="1:14" ht="12.75">
      <c r="A28" s="10"/>
      <c r="B28" s="31"/>
      <c r="C28" s="50"/>
      <c r="D28" s="107"/>
      <c r="E28" s="25"/>
      <c r="F28" s="25"/>
      <c r="G28" s="33"/>
      <c r="H28" s="25"/>
      <c r="I28" s="45"/>
      <c r="J28" s="22"/>
      <c r="K28" s="32"/>
      <c r="L28" s="22"/>
      <c r="M28" s="22"/>
      <c r="N28" s="34"/>
    </row>
    <row r="29" spans="1:14" ht="12.75">
      <c r="A29" s="10"/>
      <c r="B29" s="31"/>
      <c r="C29" s="52" t="s">
        <v>90</v>
      </c>
      <c r="D29" s="106"/>
      <c r="E29" s="25"/>
      <c r="F29" s="25"/>
      <c r="G29" s="33"/>
      <c r="H29" s="25"/>
      <c r="I29" s="45"/>
      <c r="J29" s="22"/>
      <c r="K29" s="32"/>
      <c r="L29" s="22"/>
      <c r="M29" s="22"/>
      <c r="N29" s="34"/>
    </row>
    <row r="30" spans="1:14" ht="12.75">
      <c r="A30" s="10"/>
      <c r="B30" s="31">
        <v>0</v>
      </c>
      <c r="C30" s="50" t="s">
        <v>93</v>
      </c>
      <c r="D30" s="107"/>
      <c r="E30" s="25">
        <v>360</v>
      </c>
      <c r="F30" s="25">
        <f>B30*E30</f>
        <v>0</v>
      </c>
      <c r="G30" s="33"/>
      <c r="H30" s="25"/>
      <c r="I30" s="45"/>
      <c r="J30" s="22"/>
      <c r="K30" s="32"/>
      <c r="L30" s="22"/>
      <c r="M30" s="22"/>
      <c r="N30" s="34"/>
    </row>
    <row r="31" spans="1:14" ht="12.75">
      <c r="A31" s="10"/>
      <c r="B31" s="31">
        <v>0</v>
      </c>
      <c r="C31" s="50" t="s">
        <v>101</v>
      </c>
      <c r="D31" s="107"/>
      <c r="E31" s="25">
        <v>10</v>
      </c>
      <c r="F31" s="25">
        <f>B31*E31</f>
        <v>0</v>
      </c>
      <c r="G31" s="33"/>
      <c r="H31" s="25"/>
      <c r="I31" s="45"/>
      <c r="J31" s="22"/>
      <c r="K31" s="32"/>
      <c r="L31" s="22"/>
      <c r="M31" s="22"/>
      <c r="N31" s="34"/>
    </row>
    <row r="32" spans="1:14" ht="12.75">
      <c r="A32" s="10"/>
      <c r="B32" s="31">
        <v>0</v>
      </c>
      <c r="C32" s="50" t="s">
        <v>95</v>
      </c>
      <c r="D32" s="107"/>
      <c r="E32" s="25">
        <v>24</v>
      </c>
      <c r="F32" s="25">
        <f>B32*E32</f>
        <v>0</v>
      </c>
      <c r="G32" s="33"/>
      <c r="H32" s="25"/>
      <c r="I32" s="45"/>
      <c r="J32" s="22"/>
      <c r="K32" s="32"/>
      <c r="L32" s="22"/>
      <c r="M32" s="22"/>
      <c r="N32" s="34"/>
    </row>
    <row r="33" spans="1:14" ht="12.75">
      <c r="A33" s="10"/>
      <c r="B33" s="31">
        <v>0</v>
      </c>
      <c r="C33" s="50" t="s">
        <v>103</v>
      </c>
      <c r="D33" s="107"/>
      <c r="E33" s="25">
        <v>40</v>
      </c>
      <c r="F33" s="25">
        <f>B33*E33</f>
        <v>0</v>
      </c>
      <c r="G33" s="33"/>
      <c r="H33" s="25"/>
      <c r="I33" s="45"/>
      <c r="J33" s="147"/>
      <c r="K33" s="32"/>
      <c r="L33" s="22"/>
      <c r="M33" s="22"/>
      <c r="N33" s="34"/>
    </row>
    <row r="34" spans="1:14" ht="13.5" thickBot="1">
      <c r="A34" s="10"/>
      <c r="B34" s="31"/>
      <c r="C34" s="50"/>
      <c r="D34" s="107"/>
      <c r="E34" s="25"/>
      <c r="F34" s="25"/>
      <c r="G34" s="33"/>
      <c r="H34" s="25"/>
      <c r="I34" s="45"/>
      <c r="J34" s="22"/>
      <c r="K34" s="32"/>
      <c r="L34" s="22"/>
      <c r="M34" s="22"/>
      <c r="N34" s="34"/>
    </row>
    <row r="35" spans="1:16" s="72" customFormat="1" ht="12.75">
      <c r="A35" s="70"/>
      <c r="B35" s="70"/>
      <c r="C35" s="77"/>
      <c r="D35" s="77"/>
      <c r="E35" s="81"/>
      <c r="F35" s="77"/>
      <c r="G35" s="77"/>
      <c r="H35" s="77"/>
      <c r="I35" s="77"/>
      <c r="J35" s="77"/>
      <c r="K35" s="77"/>
      <c r="L35" s="77"/>
      <c r="M35" s="77"/>
      <c r="N35" s="74"/>
      <c r="O35" s="59"/>
      <c r="P35" s="59"/>
    </row>
    <row r="36" spans="1:16" s="72" customFormat="1" ht="12.75">
      <c r="A36" s="71" t="s">
        <v>83</v>
      </c>
      <c r="B36" s="71"/>
      <c r="C36" s="78"/>
      <c r="D36" s="78"/>
      <c r="E36" s="80"/>
      <c r="F36" s="80">
        <f>SUM(F5:F34)</f>
        <v>1413.95</v>
      </c>
      <c r="G36" s="78"/>
      <c r="H36" s="78"/>
      <c r="I36" s="78"/>
      <c r="J36" s="78"/>
      <c r="K36" s="78"/>
      <c r="L36" s="78"/>
      <c r="M36" s="78"/>
      <c r="N36" s="75"/>
      <c r="O36" s="59"/>
      <c r="P36" s="59"/>
    </row>
    <row r="37" spans="1:16" s="72" customFormat="1" ht="13.5" thickBot="1">
      <c r="A37" s="73"/>
      <c r="B37" s="73"/>
      <c r="C37" s="79"/>
      <c r="D37" s="79"/>
      <c r="E37" s="82"/>
      <c r="F37" s="79"/>
      <c r="G37" s="79"/>
      <c r="H37" s="79"/>
      <c r="I37" s="79"/>
      <c r="J37" s="79"/>
      <c r="K37" s="79"/>
      <c r="L37" s="79"/>
      <c r="M37" s="79"/>
      <c r="N37" s="76"/>
      <c r="O37" s="59"/>
      <c r="P37" s="59"/>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148"/>
  <sheetViews>
    <sheetView zoomScale="85" zoomScaleNormal="85" workbookViewId="0" topLeftCell="A1">
      <pane ySplit="4" topLeftCell="BM5" activePane="bottomLeft" state="frozen"/>
      <selection pane="topLeft" activeCell="H13" sqref="H13"/>
      <selection pane="bottomLeft" activeCell="J122" sqref="J122"/>
    </sheetView>
  </sheetViews>
  <sheetFormatPr defaultColWidth="9.140625" defaultRowHeight="12.75"/>
  <cols>
    <col min="1" max="1" width="9.57421875" style="1" customWidth="1"/>
    <col min="2" max="2" width="10.421875" style="1" customWidth="1"/>
    <col min="3" max="3" width="25.8515625" style="4" bestFit="1" customWidth="1"/>
    <col min="4" max="4" width="29.00390625" style="4" bestFit="1" customWidth="1"/>
    <col min="5" max="5" width="9.57421875" style="139" bestFit="1" customWidth="1"/>
    <col min="6" max="6" width="14.7109375" style="13" bestFit="1" customWidth="1"/>
    <col min="7" max="7" width="11.7109375" style="13" bestFit="1" customWidth="1"/>
    <col min="8" max="8" width="11.421875" style="13" bestFit="1" customWidth="1"/>
    <col min="9" max="9" width="22.421875" style="47" customWidth="1"/>
    <col min="10" max="10" width="14.421875" style="1" customWidth="1"/>
    <col min="11" max="11" width="17.28125" style="1" customWidth="1"/>
    <col min="12" max="12" width="16.7109375" style="1" bestFit="1" customWidth="1"/>
    <col min="13" max="16" width="9.140625" style="1" customWidth="1"/>
  </cols>
  <sheetData>
    <row r="1" spans="1:16" s="3" customFormat="1" ht="12.75">
      <c r="A1" s="7"/>
      <c r="B1" s="53" t="s">
        <v>662</v>
      </c>
      <c r="C1" s="54"/>
      <c r="D1" s="113"/>
      <c r="E1" s="131"/>
      <c r="F1" s="12"/>
      <c r="G1" s="12"/>
      <c r="H1" s="12"/>
      <c r="I1" s="41"/>
      <c r="J1" s="5"/>
      <c r="K1" s="5"/>
      <c r="L1" s="5"/>
      <c r="M1" s="5"/>
      <c r="N1" s="6"/>
      <c r="O1" s="2"/>
      <c r="P1" s="2"/>
    </row>
    <row r="2" spans="1:16" s="3" customFormat="1" ht="13.5" thickBot="1">
      <c r="A2" s="8"/>
      <c r="B2" s="55"/>
      <c r="C2" s="56"/>
      <c r="D2" s="114"/>
      <c r="E2" s="132"/>
      <c r="F2" s="23"/>
      <c r="G2" s="23"/>
      <c r="H2" s="23"/>
      <c r="I2" s="42"/>
      <c r="J2" s="20"/>
      <c r="K2" s="20"/>
      <c r="L2" s="20"/>
      <c r="M2" s="20"/>
      <c r="N2" s="26"/>
      <c r="O2" s="2"/>
      <c r="P2" s="2"/>
    </row>
    <row r="3" spans="1:16" s="3" customFormat="1" ht="12.75">
      <c r="A3" s="9"/>
      <c r="B3" s="14" t="s">
        <v>225</v>
      </c>
      <c r="C3" s="48" t="s">
        <v>229</v>
      </c>
      <c r="D3" s="104" t="s">
        <v>337</v>
      </c>
      <c r="E3" s="133"/>
      <c r="F3" s="28" t="s">
        <v>226</v>
      </c>
      <c r="G3" s="16" t="s">
        <v>335</v>
      </c>
      <c r="H3" s="28" t="s">
        <v>227</v>
      </c>
      <c r="I3" s="43" t="s">
        <v>234</v>
      </c>
      <c r="J3" s="27" t="s">
        <v>230</v>
      </c>
      <c r="K3" s="15" t="s">
        <v>232</v>
      </c>
      <c r="L3" s="27" t="s">
        <v>233</v>
      </c>
      <c r="M3" s="27"/>
      <c r="N3" s="29"/>
      <c r="O3" s="2"/>
      <c r="P3" s="2"/>
    </row>
    <row r="4" spans="1:16" s="3" customFormat="1" ht="13.5" thickBot="1">
      <c r="A4" s="9"/>
      <c r="B4" s="17"/>
      <c r="C4" s="49"/>
      <c r="D4" s="105" t="s">
        <v>338</v>
      </c>
      <c r="E4" s="134"/>
      <c r="F4" s="24" t="s">
        <v>336</v>
      </c>
      <c r="G4" s="19" t="s">
        <v>228</v>
      </c>
      <c r="H4" s="24" t="s">
        <v>228</v>
      </c>
      <c r="I4" s="44" t="s">
        <v>235</v>
      </c>
      <c r="J4" s="21" t="s">
        <v>231</v>
      </c>
      <c r="K4" s="18"/>
      <c r="L4" s="21"/>
      <c r="M4" s="21"/>
      <c r="N4" s="30"/>
      <c r="O4" s="2"/>
      <c r="P4" s="2"/>
    </row>
    <row r="5" spans="1:14" ht="12.75">
      <c r="A5" s="10"/>
      <c r="B5" s="31"/>
      <c r="C5" s="52"/>
      <c r="D5" s="106"/>
      <c r="E5" s="135"/>
      <c r="F5" s="25"/>
      <c r="G5" s="33"/>
      <c r="H5" s="25"/>
      <c r="I5" s="45"/>
      <c r="J5" s="22"/>
      <c r="K5" s="32"/>
      <c r="L5" s="22"/>
      <c r="M5" s="22"/>
      <c r="N5" s="34"/>
    </row>
    <row r="6" spans="1:14" ht="12.75">
      <c r="A6" s="10"/>
      <c r="B6" s="58">
        <v>1</v>
      </c>
      <c r="C6" s="52" t="s">
        <v>507</v>
      </c>
      <c r="D6" s="107"/>
      <c r="E6" s="135"/>
      <c r="F6" s="25"/>
      <c r="G6" s="33"/>
      <c r="H6" s="25"/>
      <c r="I6" s="45"/>
      <c r="J6" s="22"/>
      <c r="K6" s="32"/>
      <c r="L6" s="22"/>
      <c r="M6" s="22"/>
      <c r="N6" s="34"/>
    </row>
    <row r="7" spans="1:14" ht="12.75">
      <c r="A7" s="10"/>
      <c r="B7" s="31"/>
      <c r="C7" s="50"/>
      <c r="D7" s="107"/>
      <c r="E7" s="135"/>
      <c r="F7" s="25"/>
      <c r="G7" s="33"/>
      <c r="H7" s="25"/>
      <c r="I7" s="45"/>
      <c r="J7" s="22"/>
      <c r="K7" s="32"/>
      <c r="L7" s="22"/>
      <c r="M7" s="22"/>
      <c r="N7" s="34"/>
    </row>
    <row r="8" spans="1:14" ht="12.75">
      <c r="A8" s="10"/>
      <c r="B8" s="31">
        <v>1</v>
      </c>
      <c r="C8" s="50" t="s">
        <v>508</v>
      </c>
      <c r="D8" s="107"/>
      <c r="E8" s="135">
        <v>38416</v>
      </c>
      <c r="F8" s="25"/>
      <c r="G8" s="33"/>
      <c r="H8" s="25">
        <v>6.85</v>
      </c>
      <c r="I8" s="45"/>
      <c r="J8" s="22"/>
      <c r="K8" s="32"/>
      <c r="L8" s="22"/>
      <c r="M8" s="22"/>
      <c r="N8" s="34"/>
    </row>
    <row r="9" spans="1:14" ht="12.75">
      <c r="A9" s="10"/>
      <c r="B9" s="31">
        <v>1</v>
      </c>
      <c r="C9" s="50" t="s">
        <v>508</v>
      </c>
      <c r="D9" s="107"/>
      <c r="E9" s="135">
        <v>38416</v>
      </c>
      <c r="F9" s="25"/>
      <c r="G9" s="33"/>
      <c r="H9" s="25">
        <v>6.85</v>
      </c>
      <c r="I9" s="45"/>
      <c r="J9" s="22"/>
      <c r="K9" s="32"/>
      <c r="L9" s="22"/>
      <c r="M9" s="22"/>
      <c r="N9" s="34"/>
    </row>
    <row r="10" spans="1:14" ht="12.75">
      <c r="A10" s="10"/>
      <c r="B10" s="31">
        <v>1</v>
      </c>
      <c r="C10" s="50" t="s">
        <v>509</v>
      </c>
      <c r="D10" s="107"/>
      <c r="E10" s="135">
        <v>38416</v>
      </c>
      <c r="F10" s="25"/>
      <c r="G10" s="33"/>
      <c r="H10" s="25">
        <v>9.59</v>
      </c>
      <c r="I10" s="45"/>
      <c r="J10" s="22"/>
      <c r="K10" s="32"/>
      <c r="L10" s="22"/>
      <c r="M10" s="22"/>
      <c r="N10" s="34"/>
    </row>
    <row r="11" spans="1:14" ht="12.75">
      <c r="A11" s="10"/>
      <c r="B11" s="31">
        <v>1</v>
      </c>
      <c r="C11" s="50" t="s">
        <v>510</v>
      </c>
      <c r="D11" s="107"/>
      <c r="E11" s="135">
        <v>38416</v>
      </c>
      <c r="F11" s="25"/>
      <c r="G11" s="33"/>
      <c r="H11" s="25">
        <v>5.99</v>
      </c>
      <c r="I11" s="45"/>
      <c r="J11" s="22"/>
      <c r="K11" s="32"/>
      <c r="L11" s="22"/>
      <c r="M11" s="22"/>
      <c r="N11" s="34"/>
    </row>
    <row r="12" spans="1:14" ht="12.75">
      <c r="A12" s="10"/>
      <c r="B12" s="31">
        <v>1</v>
      </c>
      <c r="C12" s="50" t="s">
        <v>508</v>
      </c>
      <c r="D12" s="107"/>
      <c r="E12" s="135">
        <v>38451</v>
      </c>
      <c r="F12" s="25"/>
      <c r="G12" s="33"/>
      <c r="H12" s="25">
        <v>5.5</v>
      </c>
      <c r="I12" s="45"/>
      <c r="J12" s="22"/>
      <c r="K12" s="32"/>
      <c r="L12" s="22"/>
      <c r="M12" s="22"/>
      <c r="N12" s="34"/>
    </row>
    <row r="13" spans="1:14" ht="12.75">
      <c r="A13" s="10"/>
      <c r="B13" s="31">
        <v>1</v>
      </c>
      <c r="C13" s="50" t="s">
        <v>515</v>
      </c>
      <c r="D13" s="107" t="s">
        <v>516</v>
      </c>
      <c r="E13" s="135">
        <v>38465</v>
      </c>
      <c r="F13" s="25"/>
      <c r="G13" s="33"/>
      <c r="H13" s="25">
        <v>4.34</v>
      </c>
      <c r="I13" s="45"/>
      <c r="J13" s="22"/>
      <c r="K13" s="32"/>
      <c r="L13" s="22"/>
      <c r="M13" s="22"/>
      <c r="N13" s="34"/>
    </row>
    <row r="14" spans="1:14" ht="12.75">
      <c r="A14" s="10"/>
      <c r="B14" s="31">
        <v>1</v>
      </c>
      <c r="C14" s="50" t="s">
        <v>511</v>
      </c>
      <c r="D14" s="107" t="s">
        <v>513</v>
      </c>
      <c r="E14" s="135">
        <v>38465</v>
      </c>
      <c r="F14" s="25"/>
      <c r="G14" s="33"/>
      <c r="H14" s="25">
        <v>68.79</v>
      </c>
      <c r="I14" s="45"/>
      <c r="J14" s="22"/>
      <c r="K14" s="32"/>
      <c r="L14" s="22"/>
      <c r="M14" s="22"/>
      <c r="N14" s="34"/>
    </row>
    <row r="15" spans="1:14" ht="12.75">
      <c r="A15" s="10"/>
      <c r="B15" s="31">
        <v>1</v>
      </c>
      <c r="C15" s="50" t="s">
        <v>512</v>
      </c>
      <c r="D15" s="107" t="s">
        <v>514</v>
      </c>
      <c r="E15" s="135">
        <v>38465</v>
      </c>
      <c r="F15" s="25"/>
      <c r="G15" s="33"/>
      <c r="H15" s="25">
        <v>11.4</v>
      </c>
      <c r="I15" s="45"/>
      <c r="J15" s="22"/>
      <c r="K15" s="32"/>
      <c r="L15" s="22"/>
      <c r="M15" s="22"/>
      <c r="N15" s="34"/>
    </row>
    <row r="16" spans="1:14" ht="12.75">
      <c r="A16" s="10"/>
      <c r="B16" s="31"/>
      <c r="C16" s="52" t="s">
        <v>83</v>
      </c>
      <c r="D16" s="107"/>
      <c r="E16" s="135"/>
      <c r="F16" s="25"/>
      <c r="G16" s="33"/>
      <c r="H16" s="155">
        <f>SUM(H8:H15)</f>
        <v>119.31000000000002</v>
      </c>
      <c r="I16" s="45" t="s">
        <v>544</v>
      </c>
      <c r="J16" s="22"/>
      <c r="K16" s="32"/>
      <c r="L16" s="22"/>
      <c r="M16" s="22"/>
      <c r="N16" s="34"/>
    </row>
    <row r="17" spans="1:14" ht="12.75">
      <c r="A17" s="10"/>
      <c r="B17" s="58"/>
      <c r="C17" s="52"/>
      <c r="D17" s="107"/>
      <c r="E17" s="135"/>
      <c r="F17" s="25"/>
      <c r="G17" s="33"/>
      <c r="H17" s="25"/>
      <c r="I17" s="45"/>
      <c r="J17" s="22"/>
      <c r="K17" s="32"/>
      <c r="L17" s="22"/>
      <c r="M17" s="22"/>
      <c r="N17" s="34"/>
    </row>
    <row r="18" spans="1:14" ht="12.75">
      <c r="A18" s="10"/>
      <c r="B18" s="58">
        <v>2</v>
      </c>
      <c r="C18" s="52" t="s">
        <v>507</v>
      </c>
      <c r="D18" s="107"/>
      <c r="E18" s="135"/>
      <c r="F18" s="25"/>
      <c r="G18" s="33"/>
      <c r="H18" s="25"/>
      <c r="I18" s="45"/>
      <c r="J18" s="100"/>
      <c r="K18" s="32"/>
      <c r="L18" s="22"/>
      <c r="M18" s="22"/>
      <c r="N18" s="34"/>
    </row>
    <row r="19" spans="1:14" ht="12.75">
      <c r="A19" s="10"/>
      <c r="B19" s="31">
        <v>1</v>
      </c>
      <c r="C19" s="50" t="s">
        <v>542</v>
      </c>
      <c r="D19" s="107"/>
      <c r="E19" s="135">
        <v>38527</v>
      </c>
      <c r="F19" s="25"/>
      <c r="G19" s="33"/>
      <c r="H19" s="25">
        <v>13</v>
      </c>
      <c r="I19" s="45"/>
      <c r="J19" s="100"/>
      <c r="K19" s="32"/>
      <c r="L19" s="22"/>
      <c r="M19" s="22"/>
      <c r="N19" s="34"/>
    </row>
    <row r="20" spans="1:14" ht="12.75">
      <c r="A20" s="10"/>
      <c r="B20" s="31">
        <v>1</v>
      </c>
      <c r="C20" s="50" t="s">
        <v>538</v>
      </c>
      <c r="D20" s="107"/>
      <c r="E20" s="135">
        <v>38528</v>
      </c>
      <c r="F20" s="25"/>
      <c r="G20" s="33"/>
      <c r="H20" s="25">
        <v>18</v>
      </c>
      <c r="I20" s="45"/>
      <c r="J20" s="100"/>
      <c r="K20" s="32"/>
      <c r="L20" s="22"/>
      <c r="M20" s="22"/>
      <c r="N20" s="34"/>
    </row>
    <row r="21" spans="1:14" ht="12.75">
      <c r="A21" s="10"/>
      <c r="B21" s="31">
        <v>1</v>
      </c>
      <c r="C21" s="50" t="s">
        <v>539</v>
      </c>
      <c r="D21" s="107" t="s">
        <v>516</v>
      </c>
      <c r="E21" s="135">
        <v>38528</v>
      </c>
      <c r="F21" s="25"/>
      <c r="G21" s="33"/>
      <c r="H21" s="25">
        <v>28.72</v>
      </c>
      <c r="I21" s="45"/>
      <c r="J21" s="100"/>
      <c r="K21" s="32"/>
      <c r="L21" s="22"/>
      <c r="M21" s="22"/>
      <c r="N21" s="34"/>
    </row>
    <row r="22" spans="1:14" ht="12.75">
      <c r="A22" s="10"/>
      <c r="B22" s="31">
        <v>1</v>
      </c>
      <c r="C22" s="50" t="s">
        <v>540</v>
      </c>
      <c r="D22" s="107"/>
      <c r="E22" s="135">
        <v>38528</v>
      </c>
      <c r="F22" s="25"/>
      <c r="G22" s="33"/>
      <c r="H22" s="25">
        <v>9.99</v>
      </c>
      <c r="I22" s="45"/>
      <c r="J22" s="100"/>
      <c r="K22" s="32"/>
      <c r="L22" s="22"/>
      <c r="M22" s="22"/>
      <c r="N22" s="34"/>
    </row>
    <row r="23" spans="1:14" ht="12.75">
      <c r="A23" s="10"/>
      <c r="B23" s="31">
        <v>1</v>
      </c>
      <c r="C23" s="50" t="s">
        <v>541</v>
      </c>
      <c r="D23" s="107"/>
      <c r="E23" s="135">
        <v>38528</v>
      </c>
      <c r="F23" s="25"/>
      <c r="G23" s="33"/>
      <c r="H23" s="25">
        <v>2.1</v>
      </c>
      <c r="I23" s="45"/>
      <c r="J23" s="100"/>
      <c r="K23" s="32"/>
      <c r="L23" s="22"/>
      <c r="M23" s="22"/>
      <c r="N23" s="34"/>
    </row>
    <row r="24" spans="1:14" ht="12.75">
      <c r="A24" s="10"/>
      <c r="B24" s="31"/>
      <c r="C24" s="52" t="s">
        <v>83</v>
      </c>
      <c r="D24" s="107"/>
      <c r="E24" s="135"/>
      <c r="F24" s="25"/>
      <c r="G24" s="33"/>
      <c r="H24" s="155">
        <f>SUM(H19:H23)</f>
        <v>71.80999999999999</v>
      </c>
      <c r="I24" s="45" t="s">
        <v>543</v>
      </c>
      <c r="J24" s="100"/>
      <c r="K24" s="32"/>
      <c r="L24" s="22"/>
      <c r="M24" s="22"/>
      <c r="N24" s="34"/>
    </row>
    <row r="25" spans="1:14" ht="12.75">
      <c r="A25" s="10"/>
      <c r="B25" s="31"/>
      <c r="C25" s="50"/>
      <c r="D25" s="107"/>
      <c r="E25" s="135"/>
      <c r="F25" s="25"/>
      <c r="G25" s="33"/>
      <c r="H25" s="25"/>
      <c r="I25" s="45"/>
      <c r="J25" s="100"/>
      <c r="K25" s="32"/>
      <c r="L25" s="22"/>
      <c r="M25" s="22"/>
      <c r="N25" s="34"/>
    </row>
    <row r="26" spans="1:14" ht="12.75">
      <c r="A26" s="10"/>
      <c r="B26" s="58">
        <v>3</v>
      </c>
      <c r="C26" s="52" t="s">
        <v>507</v>
      </c>
      <c r="D26" s="107"/>
      <c r="E26" s="135"/>
      <c r="F26" s="25"/>
      <c r="G26" s="33"/>
      <c r="H26" s="25"/>
      <c r="I26" s="45"/>
      <c r="J26" s="100"/>
      <c r="K26" s="32"/>
      <c r="L26" s="22"/>
      <c r="M26" s="22"/>
      <c r="N26" s="34"/>
    </row>
    <row r="27" spans="1:14" ht="12.75">
      <c r="A27" s="10"/>
      <c r="B27" s="31">
        <v>1</v>
      </c>
      <c r="C27" s="50" t="s">
        <v>545</v>
      </c>
      <c r="D27" s="107" t="s">
        <v>546</v>
      </c>
      <c r="E27" s="135">
        <v>38548</v>
      </c>
      <c r="F27" s="25"/>
      <c r="G27" s="33"/>
      <c r="H27" s="25">
        <v>5.6</v>
      </c>
      <c r="I27" s="45"/>
      <c r="J27" s="100"/>
      <c r="K27" s="32"/>
      <c r="L27" s="22"/>
      <c r="M27" s="22"/>
      <c r="N27" s="34"/>
    </row>
    <row r="28" spans="1:14" ht="12.75">
      <c r="A28" s="10"/>
      <c r="B28" s="31">
        <v>1</v>
      </c>
      <c r="C28" s="50" t="s">
        <v>549</v>
      </c>
      <c r="D28" s="107" t="s">
        <v>550</v>
      </c>
      <c r="E28" s="135">
        <v>38548</v>
      </c>
      <c r="F28" s="25"/>
      <c r="G28" s="33"/>
      <c r="H28" s="25">
        <v>4.75</v>
      </c>
      <c r="I28" s="45"/>
      <c r="J28" s="102"/>
      <c r="K28" s="32"/>
      <c r="L28" s="22"/>
      <c r="M28" s="22"/>
      <c r="N28" s="34"/>
    </row>
    <row r="29" spans="1:14" ht="12.75">
      <c r="A29" s="10"/>
      <c r="B29" s="31">
        <v>1</v>
      </c>
      <c r="C29" s="50" t="s">
        <v>474</v>
      </c>
      <c r="D29" s="107" t="s">
        <v>548</v>
      </c>
      <c r="E29" s="135">
        <v>38549</v>
      </c>
      <c r="F29" s="25"/>
      <c r="G29" s="33"/>
      <c r="H29" s="25">
        <v>19.45</v>
      </c>
      <c r="I29" s="45"/>
      <c r="J29" s="100"/>
      <c r="K29" s="32"/>
      <c r="L29" s="22"/>
      <c r="M29" s="22"/>
      <c r="N29" s="34"/>
    </row>
    <row r="30" spans="1:14" ht="12.75">
      <c r="A30" s="10"/>
      <c r="B30" s="31">
        <v>1</v>
      </c>
      <c r="C30" s="50" t="s">
        <v>547</v>
      </c>
      <c r="D30" s="107" t="s">
        <v>367</v>
      </c>
      <c r="E30" s="135">
        <v>38555</v>
      </c>
      <c r="F30" s="25"/>
      <c r="G30" s="33"/>
      <c r="H30" s="25">
        <v>30</v>
      </c>
      <c r="I30" s="45"/>
      <c r="J30" s="102"/>
      <c r="K30" s="32"/>
      <c r="L30" s="22"/>
      <c r="M30" s="22"/>
      <c r="N30" s="34"/>
    </row>
    <row r="31" spans="1:14" ht="12.75">
      <c r="A31" s="10"/>
      <c r="B31" s="31">
        <v>1</v>
      </c>
      <c r="C31" s="50" t="s">
        <v>554</v>
      </c>
      <c r="D31" s="107" t="s">
        <v>558</v>
      </c>
      <c r="E31" s="135">
        <v>38556</v>
      </c>
      <c r="F31" s="25"/>
      <c r="G31" s="33"/>
      <c r="H31" s="25">
        <v>6</v>
      </c>
      <c r="I31" s="45"/>
      <c r="J31" s="22"/>
      <c r="K31" s="32"/>
      <c r="L31" s="22"/>
      <c r="M31" s="22"/>
      <c r="N31" s="34"/>
    </row>
    <row r="32" spans="1:14" ht="12.75">
      <c r="A32" s="10"/>
      <c r="B32" s="31">
        <v>1</v>
      </c>
      <c r="C32" s="50" t="s">
        <v>554</v>
      </c>
      <c r="D32" s="107" t="s">
        <v>555</v>
      </c>
      <c r="E32" s="135">
        <v>38556</v>
      </c>
      <c r="F32" s="25"/>
      <c r="G32" s="33"/>
      <c r="H32" s="25">
        <v>8.49</v>
      </c>
      <c r="I32" s="45"/>
      <c r="J32" s="22"/>
      <c r="K32" s="32"/>
      <c r="L32" s="22"/>
      <c r="M32" s="22"/>
      <c r="N32" s="34"/>
    </row>
    <row r="33" spans="1:14" ht="12.75">
      <c r="A33" s="10"/>
      <c r="B33" s="31">
        <v>1</v>
      </c>
      <c r="C33" s="50" t="s">
        <v>554</v>
      </c>
      <c r="D33" s="107" t="s">
        <v>556</v>
      </c>
      <c r="E33" s="135">
        <v>38560</v>
      </c>
      <c r="F33" s="25"/>
      <c r="G33" s="33"/>
      <c r="H33" s="25">
        <v>12.49</v>
      </c>
      <c r="I33" s="45"/>
      <c r="J33" s="22"/>
      <c r="K33" s="32"/>
      <c r="L33" s="22"/>
      <c r="M33" s="22"/>
      <c r="N33" s="34"/>
    </row>
    <row r="34" spans="1:14" ht="12.75">
      <c r="A34" s="10"/>
      <c r="B34" s="31"/>
      <c r="C34" s="52" t="s">
        <v>83</v>
      </c>
      <c r="D34" s="107"/>
      <c r="E34" s="135"/>
      <c r="F34" s="25"/>
      <c r="G34" s="33"/>
      <c r="H34" s="155">
        <f>SUM(H27:H33)</f>
        <v>86.77999999999999</v>
      </c>
      <c r="I34" s="45" t="s">
        <v>557</v>
      </c>
      <c r="J34" s="22"/>
      <c r="K34" s="32"/>
      <c r="L34" s="22"/>
      <c r="M34" s="22"/>
      <c r="N34" s="34"/>
    </row>
    <row r="35" spans="1:14" ht="12.75">
      <c r="A35" s="10"/>
      <c r="B35" s="31"/>
      <c r="C35" s="50"/>
      <c r="D35" s="107"/>
      <c r="E35" s="135"/>
      <c r="F35" s="25"/>
      <c r="G35" s="33"/>
      <c r="H35" s="25"/>
      <c r="I35" s="45"/>
      <c r="J35" s="22"/>
      <c r="K35" s="32"/>
      <c r="L35" s="22"/>
      <c r="M35" s="22"/>
      <c r="N35" s="34"/>
    </row>
    <row r="36" spans="1:14" ht="12.75">
      <c r="A36" s="10"/>
      <c r="B36" s="58">
        <v>4</v>
      </c>
      <c r="C36" s="52" t="s">
        <v>551</v>
      </c>
      <c r="D36" s="107"/>
      <c r="E36" s="135"/>
      <c r="F36" s="25"/>
      <c r="G36" s="33"/>
      <c r="H36" s="25"/>
      <c r="I36" s="45"/>
      <c r="J36" s="22"/>
      <c r="K36" s="32"/>
      <c r="L36" s="22"/>
      <c r="M36" s="22"/>
      <c r="N36" s="34"/>
    </row>
    <row r="37" spans="1:14" ht="12.75">
      <c r="A37" s="10"/>
      <c r="B37" s="31">
        <v>1</v>
      </c>
      <c r="C37" s="50" t="s">
        <v>552</v>
      </c>
      <c r="D37" s="107" t="s">
        <v>553</v>
      </c>
      <c r="E37" s="135">
        <v>38560</v>
      </c>
      <c r="F37" s="25"/>
      <c r="G37" s="33"/>
      <c r="H37" s="25">
        <v>60.45</v>
      </c>
      <c r="I37" s="45"/>
      <c r="J37" s="22"/>
      <c r="K37" s="32"/>
      <c r="L37" s="22"/>
      <c r="M37" s="22"/>
      <c r="N37" s="34"/>
    </row>
    <row r="38" spans="1:14" ht="12.75">
      <c r="A38" s="10"/>
      <c r="B38" s="31"/>
      <c r="C38" s="52" t="s">
        <v>83</v>
      </c>
      <c r="D38" s="107"/>
      <c r="E38" s="135"/>
      <c r="F38" s="25"/>
      <c r="G38" s="33"/>
      <c r="H38" s="155">
        <f>SUM(H37)</f>
        <v>60.45</v>
      </c>
      <c r="I38" s="45" t="s">
        <v>557</v>
      </c>
      <c r="J38" s="22"/>
      <c r="K38" s="32"/>
      <c r="L38" s="22"/>
      <c r="M38" s="22"/>
      <c r="N38" s="34"/>
    </row>
    <row r="39" spans="1:14" ht="12.75">
      <c r="A39" s="10"/>
      <c r="B39" s="31"/>
      <c r="C39" s="52"/>
      <c r="D39" s="107"/>
      <c r="E39" s="135"/>
      <c r="F39" s="25"/>
      <c r="G39" s="33"/>
      <c r="H39" s="155"/>
      <c r="I39" s="45"/>
      <c r="J39" s="22"/>
      <c r="K39" s="32"/>
      <c r="L39" s="22"/>
      <c r="M39" s="22"/>
      <c r="N39" s="34"/>
    </row>
    <row r="40" spans="1:14" ht="12.75">
      <c r="A40" s="10"/>
      <c r="B40" s="58">
        <v>5</v>
      </c>
      <c r="C40" s="52" t="s">
        <v>559</v>
      </c>
      <c r="D40" s="107"/>
      <c r="E40" s="135"/>
      <c r="F40" s="25"/>
      <c r="G40" s="33"/>
      <c r="H40" s="155"/>
      <c r="I40" s="45"/>
      <c r="J40" s="22"/>
      <c r="K40" s="32"/>
      <c r="L40" s="22"/>
      <c r="M40" s="22"/>
      <c r="N40" s="34"/>
    </row>
    <row r="41" spans="1:14" ht="12.75">
      <c r="A41" s="10"/>
      <c r="B41" s="31"/>
      <c r="C41" s="63" t="s">
        <v>561</v>
      </c>
      <c r="D41" s="107"/>
      <c r="E41" s="135">
        <v>38568</v>
      </c>
      <c r="F41" s="25"/>
      <c r="G41" s="33"/>
      <c r="H41" s="156">
        <v>88.14</v>
      </c>
      <c r="I41" s="45"/>
      <c r="J41" s="22"/>
      <c r="K41" s="32"/>
      <c r="L41" s="22"/>
      <c r="M41" s="22"/>
      <c r="N41" s="34"/>
    </row>
    <row r="42" spans="1:14" ht="12.75">
      <c r="A42" s="10"/>
      <c r="B42" s="31"/>
      <c r="C42" s="52" t="s">
        <v>83</v>
      </c>
      <c r="D42" s="107"/>
      <c r="E42" s="135"/>
      <c r="F42" s="25"/>
      <c r="G42" s="33"/>
      <c r="H42" s="155">
        <f>SUM(H41:H41)</f>
        <v>88.14</v>
      </c>
      <c r="I42" s="45" t="s">
        <v>562</v>
      </c>
      <c r="J42" s="22"/>
      <c r="K42" s="32"/>
      <c r="L42" s="22"/>
      <c r="M42" s="22"/>
      <c r="N42" s="34"/>
    </row>
    <row r="43" spans="1:14" ht="12.75">
      <c r="A43" s="10"/>
      <c r="B43" s="31"/>
      <c r="C43" s="52"/>
      <c r="D43" s="107"/>
      <c r="E43" s="135"/>
      <c r="F43" s="25"/>
      <c r="G43" s="33"/>
      <c r="H43" s="155"/>
      <c r="I43" s="45"/>
      <c r="J43" s="22"/>
      <c r="K43" s="32"/>
      <c r="L43" s="22"/>
      <c r="M43" s="22"/>
      <c r="N43" s="34"/>
    </row>
    <row r="44" spans="1:14" ht="12.75">
      <c r="A44" s="10"/>
      <c r="B44" s="58">
        <v>6</v>
      </c>
      <c r="C44" s="52" t="s">
        <v>560</v>
      </c>
      <c r="D44" s="107"/>
      <c r="E44" s="135"/>
      <c r="F44" s="25"/>
      <c r="G44" s="33"/>
      <c r="H44" s="155"/>
      <c r="I44" s="45"/>
      <c r="J44" s="22"/>
      <c r="K44" s="32"/>
      <c r="L44" s="22"/>
      <c r="M44" s="22"/>
      <c r="N44" s="34"/>
    </row>
    <row r="45" spans="1:16" s="69" customFormat="1" ht="12.75">
      <c r="A45" s="61"/>
      <c r="B45" s="62"/>
      <c r="C45" s="63" t="s">
        <v>474</v>
      </c>
      <c r="D45" s="109" t="s">
        <v>565</v>
      </c>
      <c r="E45" s="157">
        <v>38563</v>
      </c>
      <c r="F45" s="156"/>
      <c r="G45" s="65"/>
      <c r="H45" s="156">
        <v>18.77</v>
      </c>
      <c r="I45" s="158"/>
      <c r="J45" s="66"/>
      <c r="K45" s="64"/>
      <c r="L45" s="66"/>
      <c r="M45" s="66"/>
      <c r="N45" s="67"/>
      <c r="O45" s="68"/>
      <c r="P45" s="68"/>
    </row>
    <row r="46" spans="1:16" s="69" customFormat="1" ht="12.75">
      <c r="A46" s="61"/>
      <c r="B46" s="62"/>
      <c r="C46" s="63" t="s">
        <v>563</v>
      </c>
      <c r="D46" s="109" t="s">
        <v>566</v>
      </c>
      <c r="E46" s="157">
        <v>38563</v>
      </c>
      <c r="F46" s="156"/>
      <c r="G46" s="65"/>
      <c r="H46" s="156">
        <v>9.99</v>
      </c>
      <c r="I46" s="158"/>
      <c r="J46" s="66"/>
      <c r="K46" s="64"/>
      <c r="L46" s="66"/>
      <c r="M46" s="66"/>
      <c r="N46" s="67"/>
      <c r="O46" s="68"/>
      <c r="P46" s="68"/>
    </row>
    <row r="47" spans="1:16" s="69" customFormat="1" ht="12.75">
      <c r="A47" s="61"/>
      <c r="B47" s="62"/>
      <c r="C47" s="63" t="s">
        <v>564</v>
      </c>
      <c r="D47" s="109" t="s">
        <v>567</v>
      </c>
      <c r="E47" s="157">
        <v>38563</v>
      </c>
      <c r="F47" s="156"/>
      <c r="G47" s="65"/>
      <c r="H47" s="156">
        <v>22.99</v>
      </c>
      <c r="I47" s="158"/>
      <c r="J47" s="66"/>
      <c r="K47" s="64"/>
      <c r="L47" s="66"/>
      <c r="M47" s="66"/>
      <c r="N47" s="67"/>
      <c r="O47" s="68"/>
      <c r="P47" s="68"/>
    </row>
    <row r="48" spans="1:16" s="69" customFormat="1" ht="12.75">
      <c r="A48" s="61"/>
      <c r="B48" s="62"/>
      <c r="C48" s="63" t="s">
        <v>564</v>
      </c>
      <c r="D48" s="109" t="s">
        <v>568</v>
      </c>
      <c r="E48" s="157">
        <v>38570</v>
      </c>
      <c r="F48" s="156"/>
      <c r="G48" s="65"/>
      <c r="H48" s="156">
        <v>42.4</v>
      </c>
      <c r="I48" s="158"/>
      <c r="J48" s="66"/>
      <c r="K48" s="64"/>
      <c r="L48" s="66"/>
      <c r="M48" s="66"/>
      <c r="N48" s="67"/>
      <c r="O48" s="68"/>
      <c r="P48" s="68"/>
    </row>
    <row r="49" spans="1:16" s="69" customFormat="1" ht="12.75">
      <c r="A49" s="61"/>
      <c r="B49" s="62"/>
      <c r="C49" s="63" t="s">
        <v>554</v>
      </c>
      <c r="D49" s="109" t="s">
        <v>546</v>
      </c>
      <c r="E49" s="157">
        <v>38570</v>
      </c>
      <c r="F49" s="156"/>
      <c r="G49" s="65"/>
      <c r="H49" s="156">
        <v>6.43</v>
      </c>
      <c r="I49" s="158"/>
      <c r="J49" s="66"/>
      <c r="K49" s="64"/>
      <c r="L49" s="66"/>
      <c r="M49" s="66"/>
      <c r="N49" s="67"/>
      <c r="O49" s="68"/>
      <c r="P49" s="68"/>
    </row>
    <row r="50" spans="1:14" ht="12.75">
      <c r="A50" s="10"/>
      <c r="B50" s="31"/>
      <c r="C50" s="52" t="s">
        <v>83</v>
      </c>
      <c r="D50" s="107"/>
      <c r="E50" s="135"/>
      <c r="F50" s="25"/>
      <c r="G50" s="33"/>
      <c r="H50" s="155">
        <f>SUM(H45:H49)</f>
        <v>100.58000000000001</v>
      </c>
      <c r="I50" s="45" t="s">
        <v>562</v>
      </c>
      <c r="J50" s="22"/>
      <c r="K50" s="32"/>
      <c r="L50" s="22"/>
      <c r="M50" s="22"/>
      <c r="N50" s="34"/>
    </row>
    <row r="51" spans="1:14" ht="12.75">
      <c r="A51" s="10"/>
      <c r="B51" s="31"/>
      <c r="C51" s="52"/>
      <c r="D51" s="107"/>
      <c r="E51" s="135"/>
      <c r="F51" s="25"/>
      <c r="G51" s="33"/>
      <c r="H51" s="155"/>
      <c r="I51" s="45"/>
      <c r="J51" s="22"/>
      <c r="K51" s="32"/>
      <c r="L51" s="22"/>
      <c r="M51" s="22"/>
      <c r="N51" s="34"/>
    </row>
    <row r="52" spans="1:14" ht="12.75">
      <c r="A52" s="10"/>
      <c r="B52" s="58">
        <v>7</v>
      </c>
      <c r="C52" s="52" t="s">
        <v>570</v>
      </c>
      <c r="D52" s="107"/>
      <c r="E52" s="135"/>
      <c r="F52" s="25"/>
      <c r="G52" s="33"/>
      <c r="H52" s="155"/>
      <c r="I52" s="45"/>
      <c r="J52" s="22"/>
      <c r="K52" s="32"/>
      <c r="L52" s="22"/>
      <c r="M52" s="22"/>
      <c r="N52" s="34"/>
    </row>
    <row r="53" spans="1:14" ht="12.75">
      <c r="A53" s="10"/>
      <c r="B53" s="31"/>
      <c r="C53" s="63" t="s">
        <v>547</v>
      </c>
      <c r="D53" s="109" t="s">
        <v>569</v>
      </c>
      <c r="E53" s="157">
        <v>38580</v>
      </c>
      <c r="F53" s="156"/>
      <c r="G53" s="65"/>
      <c r="H53" s="156">
        <v>7.5</v>
      </c>
      <c r="I53" s="158"/>
      <c r="J53" s="22"/>
      <c r="K53" s="32"/>
      <c r="L53" s="22"/>
      <c r="M53" s="22"/>
      <c r="N53" s="34"/>
    </row>
    <row r="54" spans="1:14" ht="12.75">
      <c r="A54" s="10"/>
      <c r="B54" s="31"/>
      <c r="C54" s="63" t="s">
        <v>474</v>
      </c>
      <c r="D54" s="109" t="s">
        <v>546</v>
      </c>
      <c r="E54" s="157">
        <v>38576</v>
      </c>
      <c r="F54" s="156"/>
      <c r="G54" s="65"/>
      <c r="H54" s="156">
        <v>7.78</v>
      </c>
      <c r="I54" s="158"/>
      <c r="J54" s="22"/>
      <c r="K54" s="32"/>
      <c r="L54" s="22"/>
      <c r="M54" s="22"/>
      <c r="N54" s="34"/>
    </row>
    <row r="55" spans="1:14" ht="12.75">
      <c r="A55" s="10"/>
      <c r="B55" s="31"/>
      <c r="C55" s="63" t="s">
        <v>571</v>
      </c>
      <c r="D55" s="109" t="s">
        <v>572</v>
      </c>
      <c r="E55" s="157">
        <v>38582</v>
      </c>
      <c r="F55" s="156"/>
      <c r="G55" s="65"/>
      <c r="H55" s="156">
        <v>24.45</v>
      </c>
      <c r="I55" s="158"/>
      <c r="J55" s="22"/>
      <c r="K55" s="32"/>
      <c r="L55" s="22"/>
      <c r="M55" s="22"/>
      <c r="N55" s="34"/>
    </row>
    <row r="56" spans="1:14" ht="12.75">
      <c r="A56" s="10"/>
      <c r="B56" s="31"/>
      <c r="C56" s="63" t="s">
        <v>573</v>
      </c>
      <c r="D56" s="109" t="s">
        <v>574</v>
      </c>
      <c r="E56" s="157">
        <v>38583</v>
      </c>
      <c r="F56" s="156"/>
      <c r="G56" s="65"/>
      <c r="H56" s="156">
        <v>7.8</v>
      </c>
      <c r="I56" s="158"/>
      <c r="J56" s="22"/>
      <c r="K56" s="32"/>
      <c r="L56" s="22"/>
      <c r="M56" s="22"/>
      <c r="N56" s="34"/>
    </row>
    <row r="57" spans="1:14" ht="12.75">
      <c r="A57" s="10"/>
      <c r="B57" s="31"/>
      <c r="C57" s="52" t="s">
        <v>83</v>
      </c>
      <c r="D57" s="106"/>
      <c r="E57" s="159"/>
      <c r="F57" s="155"/>
      <c r="G57" s="160"/>
      <c r="H57" s="155">
        <f>SUM(H53:H56)</f>
        <v>47.53</v>
      </c>
      <c r="I57" s="161" t="s">
        <v>575</v>
      </c>
      <c r="J57" s="22"/>
      <c r="K57" s="32"/>
      <c r="L57" s="22"/>
      <c r="M57" s="22"/>
      <c r="N57" s="34"/>
    </row>
    <row r="58" spans="1:14" ht="12.75">
      <c r="A58" s="10"/>
      <c r="B58" s="31"/>
      <c r="C58" s="52"/>
      <c r="D58" s="106"/>
      <c r="E58" s="159"/>
      <c r="F58" s="155"/>
      <c r="G58" s="160"/>
      <c r="H58" s="155"/>
      <c r="I58" s="161"/>
      <c r="J58" s="22"/>
      <c r="K58" s="32"/>
      <c r="L58" s="22"/>
      <c r="M58" s="22"/>
      <c r="N58" s="34"/>
    </row>
    <row r="59" spans="1:14" ht="12.75">
      <c r="A59" s="10"/>
      <c r="B59" s="58">
        <v>8</v>
      </c>
      <c r="C59" s="52" t="s">
        <v>570</v>
      </c>
      <c r="D59" s="107"/>
      <c r="E59" s="135"/>
      <c r="F59" s="25"/>
      <c r="G59" s="33"/>
      <c r="H59" s="155"/>
      <c r="I59" s="45"/>
      <c r="J59" s="22"/>
      <c r="K59" s="32"/>
      <c r="L59" s="22"/>
      <c r="M59" s="22"/>
      <c r="N59" s="34"/>
    </row>
    <row r="60" spans="1:14" ht="12.75">
      <c r="A60" s="10"/>
      <c r="B60" s="31"/>
      <c r="C60" s="63" t="s">
        <v>583</v>
      </c>
      <c r="D60" s="173" t="s">
        <v>597</v>
      </c>
      <c r="E60" s="157">
        <v>38590</v>
      </c>
      <c r="F60" s="156"/>
      <c r="G60" s="65"/>
      <c r="H60" s="156">
        <v>12.85</v>
      </c>
      <c r="I60" s="158"/>
      <c r="J60" s="22"/>
      <c r="K60" s="32"/>
      <c r="L60" s="22"/>
      <c r="M60" s="22"/>
      <c r="N60" s="34"/>
    </row>
    <row r="61" spans="1:14" ht="12.75">
      <c r="A61" s="10"/>
      <c r="B61" s="31"/>
      <c r="C61" s="63" t="s">
        <v>598</v>
      </c>
      <c r="D61" s="173" t="s">
        <v>600</v>
      </c>
      <c r="E61" s="157">
        <v>38590</v>
      </c>
      <c r="F61" s="156"/>
      <c r="G61" s="65"/>
      <c r="H61" s="156">
        <v>-16</v>
      </c>
      <c r="I61" s="158"/>
      <c r="J61" s="22"/>
      <c r="K61" s="32"/>
      <c r="L61" s="22"/>
      <c r="M61" s="22"/>
      <c r="N61" s="34"/>
    </row>
    <row r="62" spans="1:14" ht="12.75">
      <c r="A62" s="10"/>
      <c r="B62" s="31"/>
      <c r="C62" s="63" t="s">
        <v>598</v>
      </c>
      <c r="D62" s="173" t="s">
        <v>599</v>
      </c>
      <c r="E62" s="157">
        <v>38590</v>
      </c>
      <c r="F62" s="156"/>
      <c r="G62" s="65"/>
      <c r="H62" s="156">
        <v>33.26</v>
      </c>
      <c r="I62" s="158"/>
      <c r="J62" s="22"/>
      <c r="K62" s="32"/>
      <c r="L62" s="22"/>
      <c r="M62" s="22"/>
      <c r="N62" s="34"/>
    </row>
    <row r="63" spans="1:14" ht="12.75">
      <c r="A63" s="10"/>
      <c r="B63" s="31"/>
      <c r="C63" s="63" t="s">
        <v>584</v>
      </c>
      <c r="D63" s="173"/>
      <c r="E63" s="157">
        <v>38591</v>
      </c>
      <c r="F63" s="156"/>
      <c r="G63" s="65"/>
      <c r="H63" s="156">
        <v>30</v>
      </c>
      <c r="I63" s="158"/>
      <c r="J63" s="22"/>
      <c r="K63" s="32"/>
      <c r="L63" s="22"/>
      <c r="M63" s="22"/>
      <c r="N63" s="34"/>
    </row>
    <row r="64" spans="1:14" ht="12.75">
      <c r="A64" s="10"/>
      <c r="B64" s="31"/>
      <c r="C64" s="63" t="s">
        <v>614</v>
      </c>
      <c r="D64" s="173" t="s">
        <v>617</v>
      </c>
      <c r="E64" s="157" t="s">
        <v>615</v>
      </c>
      <c r="F64" s="156"/>
      <c r="G64" s="65"/>
      <c r="H64" s="156">
        <v>15</v>
      </c>
      <c r="I64" s="158"/>
      <c r="J64" s="22"/>
      <c r="K64" s="32"/>
      <c r="L64" s="22"/>
      <c r="M64" s="22"/>
      <c r="N64" s="34"/>
    </row>
    <row r="65" spans="1:14" ht="12.75">
      <c r="A65" s="10"/>
      <c r="B65" s="31"/>
      <c r="C65" s="52" t="s">
        <v>83</v>
      </c>
      <c r="D65" s="106"/>
      <c r="E65" s="159"/>
      <c r="F65" s="155"/>
      <c r="G65" s="160"/>
      <c r="H65" s="155">
        <f>SUM(H60:H64)</f>
        <v>75.11</v>
      </c>
      <c r="I65" s="161" t="s">
        <v>616</v>
      </c>
      <c r="J65" s="22"/>
      <c r="K65" s="32"/>
      <c r="L65" s="22"/>
      <c r="M65" s="22"/>
      <c r="N65" s="34"/>
    </row>
    <row r="66" spans="1:14" ht="12.75">
      <c r="A66" s="10"/>
      <c r="B66" s="31"/>
      <c r="C66" s="52"/>
      <c r="D66" s="106"/>
      <c r="E66" s="159"/>
      <c r="F66" s="155"/>
      <c r="G66" s="160"/>
      <c r="H66" s="155"/>
      <c r="I66" s="161"/>
      <c r="J66" s="22"/>
      <c r="K66" s="32"/>
      <c r="L66" s="22"/>
      <c r="M66" s="22"/>
      <c r="N66" s="34"/>
    </row>
    <row r="67" spans="1:14" ht="12.75">
      <c r="A67" s="10"/>
      <c r="B67" s="58">
        <v>9</v>
      </c>
      <c r="C67" s="52" t="s">
        <v>582</v>
      </c>
      <c r="D67" s="107"/>
      <c r="E67" s="135"/>
      <c r="F67" s="25"/>
      <c r="G67" s="33"/>
      <c r="H67" s="155"/>
      <c r="I67" s="45"/>
      <c r="J67" s="22"/>
      <c r="K67" s="32"/>
      <c r="L67" s="22"/>
      <c r="M67" s="22"/>
      <c r="N67" s="34"/>
    </row>
    <row r="68" spans="1:14" ht="12.75">
      <c r="A68" s="10"/>
      <c r="B68" s="31"/>
      <c r="C68" s="63" t="s">
        <v>585</v>
      </c>
      <c r="D68" s="109" t="s">
        <v>586</v>
      </c>
      <c r="E68" s="157">
        <v>38600</v>
      </c>
      <c r="F68" s="156"/>
      <c r="G68" s="65"/>
      <c r="H68" s="156">
        <v>14.9</v>
      </c>
      <c r="I68" s="158"/>
      <c r="J68" s="22"/>
      <c r="K68" s="32"/>
      <c r="L68" s="22"/>
      <c r="M68" s="22"/>
      <c r="N68" s="34"/>
    </row>
    <row r="69" spans="1:14" ht="12.75">
      <c r="A69" s="10"/>
      <c r="B69" s="31"/>
      <c r="C69" s="63" t="s">
        <v>587</v>
      </c>
      <c r="D69" s="109" t="s">
        <v>588</v>
      </c>
      <c r="E69" s="157">
        <v>38601</v>
      </c>
      <c r="F69" s="156"/>
      <c r="G69" s="65"/>
      <c r="H69" s="156">
        <v>63.63</v>
      </c>
      <c r="I69" s="158"/>
      <c r="J69" s="22"/>
      <c r="K69" s="32"/>
      <c r="L69" s="22"/>
      <c r="M69" s="22"/>
      <c r="N69" s="34"/>
    </row>
    <row r="70" spans="1:14" ht="12.75">
      <c r="A70" s="10"/>
      <c r="B70" s="31"/>
      <c r="C70" s="63" t="s">
        <v>589</v>
      </c>
      <c r="D70" s="4" t="s">
        <v>612</v>
      </c>
      <c r="E70" s="157">
        <v>38603</v>
      </c>
      <c r="F70" s="156"/>
      <c r="G70" s="65"/>
      <c r="H70" s="156">
        <f>65*2</f>
        <v>130</v>
      </c>
      <c r="I70" s="158"/>
      <c r="J70" s="22"/>
      <c r="K70" s="32"/>
      <c r="L70" s="22"/>
      <c r="M70" s="22"/>
      <c r="N70" s="34"/>
    </row>
    <row r="71" spans="1:14" ht="12.75">
      <c r="A71" s="10"/>
      <c r="B71" s="31"/>
      <c r="C71" s="63" t="s">
        <v>589</v>
      </c>
      <c r="D71" s="4" t="s">
        <v>601</v>
      </c>
      <c r="E71" s="157">
        <v>38603</v>
      </c>
      <c r="F71" s="156"/>
      <c r="G71" s="65"/>
      <c r="H71" s="156">
        <v>5.9</v>
      </c>
      <c r="I71" s="158"/>
      <c r="J71" s="22"/>
      <c r="K71" s="32"/>
      <c r="L71" s="22"/>
      <c r="M71" s="22"/>
      <c r="N71" s="34"/>
    </row>
    <row r="72" spans="1:14" ht="12.75">
      <c r="A72" s="10"/>
      <c r="B72" s="31"/>
      <c r="C72" s="63" t="s">
        <v>589</v>
      </c>
      <c r="D72" s="4" t="s">
        <v>602</v>
      </c>
      <c r="E72" s="157">
        <v>38603</v>
      </c>
      <c r="F72" s="156"/>
      <c r="G72" s="65"/>
      <c r="H72" s="156">
        <v>2.75</v>
      </c>
      <c r="I72" s="158"/>
      <c r="J72" s="22"/>
      <c r="K72" s="32"/>
      <c r="L72" s="22"/>
      <c r="M72" s="22"/>
      <c r="N72" s="34"/>
    </row>
    <row r="73" spans="1:14" ht="12.75">
      <c r="A73" s="10"/>
      <c r="B73" s="31"/>
      <c r="C73" s="63" t="s">
        <v>589</v>
      </c>
      <c r="D73" s="4" t="s">
        <v>603</v>
      </c>
      <c r="E73" s="157">
        <v>38603</v>
      </c>
      <c r="F73" s="156"/>
      <c r="G73" s="65"/>
      <c r="H73" s="156">
        <v>16.95</v>
      </c>
      <c r="I73" s="158"/>
      <c r="J73" s="22"/>
      <c r="K73" s="32"/>
      <c r="L73" s="22"/>
      <c r="M73" s="22"/>
      <c r="N73" s="34"/>
    </row>
    <row r="74" spans="1:14" ht="12.75">
      <c r="A74" s="10"/>
      <c r="B74" s="31"/>
      <c r="C74" s="63" t="s">
        <v>589</v>
      </c>
      <c r="D74" s="4" t="s">
        <v>604</v>
      </c>
      <c r="E74" s="157">
        <v>38603</v>
      </c>
      <c r="F74" s="156"/>
      <c r="G74" s="65"/>
      <c r="H74" s="156">
        <v>18.25</v>
      </c>
      <c r="I74" s="158"/>
      <c r="J74" s="22"/>
      <c r="K74" s="32"/>
      <c r="L74" s="22"/>
      <c r="M74" s="22"/>
      <c r="N74" s="34"/>
    </row>
    <row r="75" spans="1:14" ht="12.75">
      <c r="A75" s="10"/>
      <c r="B75" s="31"/>
      <c r="C75" s="63" t="s">
        <v>589</v>
      </c>
      <c r="D75" s="4" t="s">
        <v>605</v>
      </c>
      <c r="E75" s="157">
        <v>38603</v>
      </c>
      <c r="F75" s="156"/>
      <c r="G75" s="65"/>
      <c r="H75" s="156">
        <v>5.9</v>
      </c>
      <c r="I75" s="158"/>
      <c r="J75" s="22"/>
      <c r="K75" s="32"/>
      <c r="L75" s="22"/>
      <c r="M75" s="22"/>
      <c r="N75" s="34"/>
    </row>
    <row r="76" spans="1:14" ht="12.75">
      <c r="A76" s="10"/>
      <c r="B76" s="31"/>
      <c r="C76" s="63" t="s">
        <v>590</v>
      </c>
      <c r="D76" s="109" t="s">
        <v>591</v>
      </c>
      <c r="E76" s="157">
        <v>38604</v>
      </c>
      <c r="F76" s="156"/>
      <c r="G76" s="65"/>
      <c r="H76" s="156">
        <v>225</v>
      </c>
      <c r="I76" s="158"/>
      <c r="J76" s="22"/>
      <c r="K76" s="32"/>
      <c r="L76" s="22"/>
      <c r="M76" s="22"/>
      <c r="N76" s="34"/>
    </row>
    <row r="77" spans="1:14" ht="12.75">
      <c r="A77" s="10"/>
      <c r="B77" s="31"/>
      <c r="C77" s="63" t="s">
        <v>592</v>
      </c>
      <c r="D77" s="109" t="s">
        <v>593</v>
      </c>
      <c r="E77" s="157">
        <v>38607</v>
      </c>
      <c r="F77" s="156"/>
      <c r="G77" s="65"/>
      <c r="H77" s="156">
        <v>59.95</v>
      </c>
      <c r="I77" s="158"/>
      <c r="J77" s="22"/>
      <c r="K77" s="32"/>
      <c r="L77" s="22"/>
      <c r="M77" s="22"/>
      <c r="N77" s="34"/>
    </row>
    <row r="78" spans="1:14" ht="12.75">
      <c r="A78" s="10"/>
      <c r="B78" s="31"/>
      <c r="C78" s="63" t="s">
        <v>594</v>
      </c>
      <c r="D78" s="109" t="s">
        <v>711</v>
      </c>
      <c r="E78" s="172" t="s">
        <v>596</v>
      </c>
      <c r="F78" s="156"/>
      <c r="G78" s="65"/>
      <c r="H78" s="156">
        <v>50</v>
      </c>
      <c r="I78" s="158"/>
      <c r="J78" s="22"/>
      <c r="K78" s="32"/>
      <c r="L78" s="22"/>
      <c r="M78" s="22"/>
      <c r="N78" s="34"/>
    </row>
    <row r="79" spans="1:14" ht="12.75">
      <c r="A79" s="10"/>
      <c r="B79" s="31"/>
      <c r="C79" s="63" t="s">
        <v>595</v>
      </c>
      <c r="D79" s="109" t="s">
        <v>712</v>
      </c>
      <c r="E79" s="172" t="s">
        <v>596</v>
      </c>
      <c r="F79" s="156"/>
      <c r="G79" s="65"/>
      <c r="H79" s="156">
        <v>7.5</v>
      </c>
      <c r="I79" s="158"/>
      <c r="J79" s="22"/>
      <c r="K79" s="32"/>
      <c r="L79" s="22"/>
      <c r="M79" s="22"/>
      <c r="N79" s="34"/>
    </row>
    <row r="80" spans="1:14" ht="12.75">
      <c r="A80" s="10"/>
      <c r="B80" s="31"/>
      <c r="C80" s="63" t="s">
        <v>554</v>
      </c>
      <c r="D80" s="109" t="s">
        <v>618</v>
      </c>
      <c r="E80" s="172">
        <v>38607</v>
      </c>
      <c r="F80" s="156"/>
      <c r="G80" s="65"/>
      <c r="H80" s="156">
        <v>17.98</v>
      </c>
      <c r="I80" s="158"/>
      <c r="J80" s="22"/>
      <c r="K80" s="32"/>
      <c r="L80" s="22"/>
      <c r="M80" s="22"/>
      <c r="N80" s="34"/>
    </row>
    <row r="81" spans="1:14" ht="12.75">
      <c r="A81" s="10"/>
      <c r="B81" s="31"/>
      <c r="C81" s="52" t="s">
        <v>83</v>
      </c>
      <c r="D81" s="106"/>
      <c r="E81" s="159"/>
      <c r="F81" s="155"/>
      <c r="G81" s="160"/>
      <c r="H81" s="155">
        <f>SUM(H68:H80)</f>
        <v>618.71</v>
      </c>
      <c r="I81" s="161" t="s">
        <v>616</v>
      </c>
      <c r="J81" s="22"/>
      <c r="K81" s="32"/>
      <c r="L81" s="22"/>
      <c r="M81" s="22"/>
      <c r="N81" s="34"/>
    </row>
    <row r="82" spans="1:14" ht="12.75">
      <c r="A82" s="10"/>
      <c r="B82" s="31"/>
      <c r="C82" s="52"/>
      <c r="D82" s="106"/>
      <c r="E82" s="159"/>
      <c r="F82" s="155"/>
      <c r="G82" s="160"/>
      <c r="H82" s="155"/>
      <c r="I82" s="161"/>
      <c r="J82" s="22"/>
      <c r="K82" s="32"/>
      <c r="L82" s="22"/>
      <c r="M82" s="22"/>
      <c r="N82" s="34"/>
    </row>
    <row r="83" spans="1:14" ht="12.75">
      <c r="A83" s="10"/>
      <c r="B83" s="58">
        <v>10</v>
      </c>
      <c r="C83" s="52" t="s">
        <v>582</v>
      </c>
      <c r="D83" s="107"/>
      <c r="E83" s="135"/>
      <c r="F83" s="25"/>
      <c r="G83" s="33"/>
      <c r="H83" s="155"/>
      <c r="I83" s="45"/>
      <c r="J83" s="22"/>
      <c r="K83" s="32"/>
      <c r="L83" s="22"/>
      <c r="M83" s="22"/>
      <c r="N83" s="34"/>
    </row>
    <row r="84" spans="1:14" ht="12.75">
      <c r="A84" s="10"/>
      <c r="B84" s="31"/>
      <c r="C84" s="63" t="s">
        <v>620</v>
      </c>
      <c r="D84" s="109" t="s">
        <v>621</v>
      </c>
      <c r="E84" s="157">
        <v>38609</v>
      </c>
      <c r="F84" s="156"/>
      <c r="G84" s="65"/>
      <c r="H84" s="156">
        <v>10.7</v>
      </c>
      <c r="I84" s="158"/>
      <c r="J84" s="22"/>
      <c r="K84" s="32"/>
      <c r="L84" s="22"/>
      <c r="M84" s="22"/>
      <c r="N84" s="34"/>
    </row>
    <row r="85" spans="1:14" ht="12.75">
      <c r="A85" s="10"/>
      <c r="B85" s="31"/>
      <c r="C85" s="63" t="s">
        <v>622</v>
      </c>
      <c r="D85" s="109" t="s">
        <v>633</v>
      </c>
      <c r="E85" s="157">
        <v>38609</v>
      </c>
      <c r="F85" s="156"/>
      <c r="G85" s="65"/>
      <c r="H85" s="156">
        <f>(11.63+5.71+20)*1.19</f>
        <v>44.4346</v>
      </c>
      <c r="I85" s="158"/>
      <c r="J85" s="22"/>
      <c r="K85" s="32"/>
      <c r="L85" s="22"/>
      <c r="M85" s="22"/>
      <c r="N85" s="34"/>
    </row>
    <row r="86" spans="1:14" ht="12.75">
      <c r="A86" s="10"/>
      <c r="B86" s="31"/>
      <c r="C86" s="63" t="s">
        <v>623</v>
      </c>
      <c r="D86" s="4" t="s">
        <v>624</v>
      </c>
      <c r="E86" s="157">
        <v>38609</v>
      </c>
      <c r="F86" s="156"/>
      <c r="G86" s="65"/>
      <c r="H86" s="156">
        <v>14.77</v>
      </c>
      <c r="I86" s="158"/>
      <c r="J86" s="22"/>
      <c r="K86" s="32"/>
      <c r="L86" s="22"/>
      <c r="M86" s="22"/>
      <c r="N86" s="34"/>
    </row>
    <row r="87" spans="1:14" ht="12.75">
      <c r="A87" s="10"/>
      <c r="B87" s="31"/>
      <c r="C87" s="63" t="s">
        <v>625</v>
      </c>
      <c r="D87" s="4" t="s">
        <v>626</v>
      </c>
      <c r="E87" s="157">
        <v>38609</v>
      </c>
      <c r="F87" s="156"/>
      <c r="G87" s="65"/>
      <c r="H87" s="156">
        <v>39.69</v>
      </c>
      <c r="I87" s="158"/>
      <c r="J87" s="22"/>
      <c r="K87" s="32"/>
      <c r="L87" s="22"/>
      <c r="M87" s="22"/>
      <c r="N87" s="34"/>
    </row>
    <row r="88" spans="1:14" ht="12.75">
      <c r="A88" s="10"/>
      <c r="B88" s="31"/>
      <c r="C88" s="63" t="s">
        <v>627</v>
      </c>
      <c r="D88" s="4" t="s">
        <v>628</v>
      </c>
      <c r="E88" s="157">
        <v>38609</v>
      </c>
      <c r="F88" s="156"/>
      <c r="G88" s="65"/>
      <c r="H88" s="156">
        <v>19.4</v>
      </c>
      <c r="I88" s="158"/>
      <c r="J88" s="22"/>
      <c r="K88" s="32"/>
      <c r="L88" s="22"/>
      <c r="M88" s="22"/>
      <c r="N88" s="34"/>
    </row>
    <row r="89" spans="1:14" ht="12.75">
      <c r="A89" s="10"/>
      <c r="B89" s="31"/>
      <c r="C89" s="63" t="s">
        <v>563</v>
      </c>
      <c r="D89" s="174" t="s">
        <v>629</v>
      </c>
      <c r="E89" s="157">
        <v>38611</v>
      </c>
      <c r="F89" s="156"/>
      <c r="G89" s="65"/>
      <c r="H89" s="156">
        <v>50.57</v>
      </c>
      <c r="I89" s="158"/>
      <c r="J89" s="22"/>
      <c r="K89" s="32"/>
      <c r="L89" s="22"/>
      <c r="M89" s="22"/>
      <c r="N89" s="34"/>
    </row>
    <row r="90" spans="1:14" ht="12.75">
      <c r="A90" s="10"/>
      <c r="B90" s="31"/>
      <c r="C90" s="63" t="s">
        <v>630</v>
      </c>
      <c r="D90" s="174" t="s">
        <v>629</v>
      </c>
      <c r="E90" s="157">
        <v>38611</v>
      </c>
      <c r="F90" s="156"/>
      <c r="G90" s="65"/>
      <c r="H90" s="156">
        <v>21.99</v>
      </c>
      <c r="I90" s="158"/>
      <c r="J90" s="22"/>
      <c r="K90" s="32"/>
      <c r="L90" s="22"/>
      <c r="M90" s="22"/>
      <c r="N90" s="34"/>
    </row>
    <row r="91" spans="1:14" ht="12.75">
      <c r="A91" s="10"/>
      <c r="B91" s="31"/>
      <c r="C91" s="63" t="s">
        <v>631</v>
      </c>
      <c r="D91" s="174" t="s">
        <v>629</v>
      </c>
      <c r="E91" s="157">
        <v>38611</v>
      </c>
      <c r="F91" s="156"/>
      <c r="G91" s="65"/>
      <c r="H91" s="156">
        <v>10.68</v>
      </c>
      <c r="I91" s="158"/>
      <c r="J91" s="22"/>
      <c r="K91" s="32"/>
      <c r="L91" s="22"/>
      <c r="M91" s="22"/>
      <c r="N91" s="34"/>
    </row>
    <row r="92" spans="1:14" ht="12.75">
      <c r="A92" s="10"/>
      <c r="B92" s="31"/>
      <c r="C92" s="63" t="s">
        <v>571</v>
      </c>
      <c r="D92" s="174" t="s">
        <v>629</v>
      </c>
      <c r="E92" s="157">
        <v>38611</v>
      </c>
      <c r="F92" s="156"/>
      <c r="G92" s="65"/>
      <c r="H92" s="156">
        <v>14.85</v>
      </c>
      <c r="I92" s="158"/>
      <c r="J92" s="22"/>
      <c r="K92" s="32"/>
      <c r="L92" s="22"/>
      <c r="M92" s="22"/>
      <c r="N92" s="34"/>
    </row>
    <row r="93" spans="1:14" ht="12.75">
      <c r="A93" s="10"/>
      <c r="B93" s="31"/>
      <c r="C93" s="63" t="s">
        <v>632</v>
      </c>
      <c r="D93" s="174" t="s">
        <v>629</v>
      </c>
      <c r="E93" s="157">
        <v>38611</v>
      </c>
      <c r="F93" s="156"/>
      <c r="G93" s="65"/>
      <c r="H93" s="156">
        <v>31</v>
      </c>
      <c r="I93" s="158"/>
      <c r="J93" s="22"/>
      <c r="K93" s="32"/>
      <c r="L93" s="22"/>
      <c r="M93" s="22"/>
      <c r="N93" s="34"/>
    </row>
    <row r="94" spans="1:14" ht="12.75">
      <c r="A94" s="10"/>
      <c r="B94" s="31"/>
      <c r="C94" s="63" t="s">
        <v>634</v>
      </c>
      <c r="D94" s="174" t="s">
        <v>629</v>
      </c>
      <c r="E94" s="157">
        <v>38611</v>
      </c>
      <c r="F94" s="156"/>
      <c r="G94" s="65"/>
      <c r="H94" s="156">
        <v>22.49</v>
      </c>
      <c r="I94" s="158"/>
      <c r="J94" s="22"/>
      <c r="K94" s="32"/>
      <c r="L94" s="22"/>
      <c r="M94" s="22"/>
      <c r="N94" s="34"/>
    </row>
    <row r="95" spans="1:14" ht="12.75">
      <c r="A95" s="10"/>
      <c r="B95" s="31"/>
      <c r="C95" s="63" t="s">
        <v>635</v>
      </c>
      <c r="D95" s="174" t="s">
        <v>629</v>
      </c>
      <c r="E95" s="157">
        <v>38611</v>
      </c>
      <c r="F95" s="156"/>
      <c r="G95" s="65"/>
      <c r="H95" s="156">
        <v>11.46</v>
      </c>
      <c r="I95" s="158"/>
      <c r="J95" s="22"/>
      <c r="K95" s="32"/>
      <c r="L95" s="22"/>
      <c r="M95" s="22"/>
      <c r="N95" s="34"/>
    </row>
    <row r="96" spans="1:14" ht="12.75">
      <c r="A96" s="10"/>
      <c r="B96" s="31"/>
      <c r="C96" s="63" t="s">
        <v>636</v>
      </c>
      <c r="D96" s="174" t="s">
        <v>629</v>
      </c>
      <c r="E96" s="172">
        <v>38611</v>
      </c>
      <c r="F96" s="156"/>
      <c r="G96" s="65"/>
      <c r="H96" s="156">
        <v>2.23</v>
      </c>
      <c r="I96" s="158"/>
      <c r="J96" s="22"/>
      <c r="K96" s="32"/>
      <c r="L96" s="22"/>
      <c r="M96" s="22"/>
      <c r="N96" s="34"/>
    </row>
    <row r="97" spans="1:16" s="69" customFormat="1" ht="12.75">
      <c r="A97" s="61"/>
      <c r="B97" s="62"/>
      <c r="C97" s="63" t="s">
        <v>655</v>
      </c>
      <c r="D97" s="177" t="s">
        <v>656</v>
      </c>
      <c r="E97" s="172">
        <v>38613</v>
      </c>
      <c r="F97" s="156"/>
      <c r="G97" s="65"/>
      <c r="H97" s="156">
        <v>16.3</v>
      </c>
      <c r="I97" s="158"/>
      <c r="J97" s="66"/>
      <c r="K97" s="64"/>
      <c r="L97" s="66"/>
      <c r="M97" s="66"/>
      <c r="N97" s="67"/>
      <c r="O97" s="68"/>
      <c r="P97" s="68"/>
    </row>
    <row r="98" spans="1:16" s="69" customFormat="1" ht="12.75">
      <c r="A98" s="61"/>
      <c r="B98" s="62"/>
      <c r="C98" s="63" t="s">
        <v>658</v>
      </c>
      <c r="D98" s="63" t="s">
        <v>657</v>
      </c>
      <c r="E98" s="172">
        <v>38612</v>
      </c>
      <c r="F98" s="156"/>
      <c r="G98" s="65"/>
      <c r="H98" s="156">
        <v>15.92</v>
      </c>
      <c r="I98" s="158"/>
      <c r="J98" s="66"/>
      <c r="K98" s="64"/>
      <c r="L98" s="66"/>
      <c r="M98" s="66"/>
      <c r="N98" s="67"/>
      <c r="O98" s="68"/>
      <c r="P98" s="68"/>
    </row>
    <row r="99" spans="1:16" s="3" customFormat="1" ht="12.75">
      <c r="A99" s="9"/>
      <c r="B99" s="58"/>
      <c r="C99" s="52" t="s">
        <v>83</v>
      </c>
      <c r="D99" s="106"/>
      <c r="E99" s="175"/>
      <c r="F99" s="155"/>
      <c r="G99" s="160"/>
      <c r="H99" s="155">
        <f>SUM(H84:H98)</f>
        <v>326.48460000000006</v>
      </c>
      <c r="I99" s="161" t="s">
        <v>637</v>
      </c>
      <c r="J99" s="60"/>
      <c r="K99" s="59"/>
      <c r="L99" s="60"/>
      <c r="M99" s="60"/>
      <c r="N99" s="176"/>
      <c r="O99" s="2"/>
      <c r="P99" s="2"/>
    </row>
    <row r="100" spans="1:16" s="3" customFormat="1" ht="12.75">
      <c r="A100" s="9"/>
      <c r="B100" s="58"/>
      <c r="C100" s="52"/>
      <c r="D100" s="106"/>
      <c r="E100" s="175"/>
      <c r="F100" s="155"/>
      <c r="G100" s="160"/>
      <c r="H100" s="155"/>
      <c r="I100" s="161"/>
      <c r="J100" s="60"/>
      <c r="K100" s="59"/>
      <c r="L100" s="60"/>
      <c r="M100" s="60"/>
      <c r="N100" s="176"/>
      <c r="O100" s="2"/>
      <c r="P100" s="2"/>
    </row>
    <row r="101" spans="1:16" s="3" customFormat="1" ht="12.75">
      <c r="A101" s="9"/>
      <c r="B101" s="58" t="s">
        <v>638</v>
      </c>
      <c r="C101" s="52" t="s">
        <v>639</v>
      </c>
      <c r="D101" s="106"/>
      <c r="E101" s="175"/>
      <c r="F101" s="155"/>
      <c r="G101" s="160"/>
      <c r="H101" s="155">
        <f>119.31+71.81+86.78+60.45+88.14+100.58+47.53+75.11+618.71+326.48</f>
        <v>1594.9</v>
      </c>
      <c r="I101" s="161"/>
      <c r="J101" s="60"/>
      <c r="K101" s="59"/>
      <c r="L101" s="60"/>
      <c r="M101" s="60"/>
      <c r="N101" s="176"/>
      <c r="O101" s="2"/>
      <c r="P101" s="2"/>
    </row>
    <row r="102" spans="1:16" s="3" customFormat="1" ht="12.75">
      <c r="A102" s="9"/>
      <c r="B102" s="58"/>
      <c r="C102" s="52"/>
      <c r="D102" s="106"/>
      <c r="E102" s="175"/>
      <c r="F102" s="155"/>
      <c r="G102" s="160"/>
      <c r="H102" s="155"/>
      <c r="I102" s="161"/>
      <c r="J102" s="60"/>
      <c r="K102" s="59"/>
      <c r="L102" s="60"/>
      <c r="M102" s="60"/>
      <c r="N102" s="176"/>
      <c r="O102" s="2"/>
      <c r="P102" s="2"/>
    </row>
    <row r="103" spans="1:16" s="3" customFormat="1" ht="12.75">
      <c r="A103" s="9"/>
      <c r="B103" s="58">
        <v>11</v>
      </c>
      <c r="C103" s="52" t="s">
        <v>641</v>
      </c>
      <c r="D103" s="106"/>
      <c r="E103" s="175"/>
      <c r="F103" s="155"/>
      <c r="G103" s="160"/>
      <c r="H103" s="155"/>
      <c r="I103" s="161"/>
      <c r="J103" s="60"/>
      <c r="K103" s="59"/>
      <c r="L103" s="60"/>
      <c r="M103" s="60"/>
      <c r="N103" s="176"/>
      <c r="O103" s="2"/>
      <c r="P103" s="2"/>
    </row>
    <row r="104" spans="1:16" s="69" customFormat="1" ht="12.75">
      <c r="A104" s="61"/>
      <c r="B104" s="62"/>
      <c r="C104" s="63" t="s">
        <v>642</v>
      </c>
      <c r="D104" s="109"/>
      <c r="E104" s="172">
        <v>38613</v>
      </c>
      <c r="F104" s="156"/>
      <c r="G104" s="65"/>
      <c r="H104" s="156">
        <v>3307</v>
      </c>
      <c r="I104" s="158"/>
      <c r="J104" s="66"/>
      <c r="K104" s="64"/>
      <c r="L104" s="66"/>
      <c r="M104" s="66"/>
      <c r="N104" s="67"/>
      <c r="O104" s="68"/>
      <c r="P104" s="68"/>
    </row>
    <row r="105" spans="1:16" s="69" customFormat="1" ht="12.75">
      <c r="A105" s="61"/>
      <c r="B105" s="62"/>
      <c r="C105" s="63" t="s">
        <v>643</v>
      </c>
      <c r="D105" s="109"/>
      <c r="E105" s="172">
        <v>38613</v>
      </c>
      <c r="F105" s="156"/>
      <c r="G105" s="65"/>
      <c r="H105" s="156">
        <v>900</v>
      </c>
      <c r="I105" s="158"/>
      <c r="J105" s="66"/>
      <c r="K105" s="64"/>
      <c r="L105" s="66"/>
      <c r="M105" s="66"/>
      <c r="N105" s="67"/>
      <c r="O105" s="68"/>
      <c r="P105" s="68"/>
    </row>
    <row r="106" spans="1:16" s="69" customFormat="1" ht="12.75">
      <c r="A106" s="61"/>
      <c r="B106" s="62"/>
      <c r="C106" s="63" t="s">
        <v>644</v>
      </c>
      <c r="D106" s="109"/>
      <c r="E106" s="172">
        <v>38613</v>
      </c>
      <c r="F106" s="156"/>
      <c r="G106" s="65"/>
      <c r="H106" s="156">
        <v>85</v>
      </c>
      <c r="I106" s="158"/>
      <c r="J106" s="66"/>
      <c r="K106" s="64"/>
      <c r="L106" s="66"/>
      <c r="M106" s="66"/>
      <c r="N106" s="67"/>
      <c r="O106" s="68"/>
      <c r="P106" s="68"/>
    </row>
    <row r="107" spans="1:16" s="69" customFormat="1" ht="12.75">
      <c r="A107" s="61"/>
      <c r="B107" s="62"/>
      <c r="C107" s="63" t="s">
        <v>645</v>
      </c>
      <c r="D107" s="109"/>
      <c r="E107" s="172">
        <v>38613</v>
      </c>
      <c r="F107" s="156"/>
      <c r="G107" s="65"/>
      <c r="H107" s="156">
        <v>30</v>
      </c>
      <c r="I107" s="158"/>
      <c r="J107" s="66"/>
      <c r="K107" s="64"/>
      <c r="L107" s="66"/>
      <c r="M107" s="66"/>
      <c r="N107" s="67"/>
      <c r="O107" s="68"/>
      <c r="P107" s="68"/>
    </row>
    <row r="108" spans="1:16" s="69" customFormat="1" ht="12.75">
      <c r="A108" s="61"/>
      <c r="B108" s="62"/>
      <c r="C108" s="63" t="s">
        <v>646</v>
      </c>
      <c r="D108" s="109"/>
      <c r="E108" s="172">
        <v>38613</v>
      </c>
      <c r="F108" s="156"/>
      <c r="G108" s="65"/>
      <c r="H108" s="156">
        <v>234.45</v>
      </c>
      <c r="I108" s="158"/>
      <c r="J108" s="66"/>
      <c r="K108" s="64"/>
      <c r="L108" s="66"/>
      <c r="M108" s="66"/>
      <c r="N108" s="67"/>
      <c r="O108" s="68"/>
      <c r="P108" s="68"/>
    </row>
    <row r="109" spans="1:16" s="69" customFormat="1" ht="12.75">
      <c r="A109" s="61"/>
      <c r="B109" s="62"/>
      <c r="C109" s="63" t="s">
        <v>647</v>
      </c>
      <c r="D109" s="109"/>
      <c r="E109" s="172">
        <v>38613</v>
      </c>
      <c r="F109" s="156"/>
      <c r="G109" s="65"/>
      <c r="H109" s="156">
        <v>644.77</v>
      </c>
      <c r="I109" s="158"/>
      <c r="J109" s="66"/>
      <c r="K109" s="64"/>
      <c r="L109" s="66"/>
      <c r="M109" s="66"/>
      <c r="N109" s="67"/>
      <c r="O109" s="68"/>
      <c r="P109" s="68"/>
    </row>
    <row r="110" spans="1:16" s="69" customFormat="1" ht="12.75">
      <c r="A110" s="61"/>
      <c r="B110" s="62"/>
      <c r="C110" s="63" t="s">
        <v>648</v>
      </c>
      <c r="D110" s="109"/>
      <c r="E110" s="172">
        <v>38613</v>
      </c>
      <c r="F110" s="156"/>
      <c r="G110" s="65"/>
      <c r="H110" s="156">
        <v>48.15</v>
      </c>
      <c r="I110" s="158"/>
      <c r="J110" s="66"/>
      <c r="K110" s="64"/>
      <c r="L110" s="66"/>
      <c r="M110" s="66"/>
      <c r="N110" s="67"/>
      <c r="O110" s="68"/>
      <c r="P110" s="68"/>
    </row>
    <row r="111" spans="1:16" s="3" customFormat="1" ht="12.75">
      <c r="A111" s="9"/>
      <c r="B111" s="58" t="s">
        <v>638</v>
      </c>
      <c r="C111" s="52" t="s">
        <v>640</v>
      </c>
      <c r="D111" s="106"/>
      <c r="E111" s="175"/>
      <c r="F111" s="155"/>
      <c r="G111" s="160"/>
      <c r="H111" s="155">
        <f>SUM(H104:H110)</f>
        <v>5249.369999999999</v>
      </c>
      <c r="I111" s="161"/>
      <c r="J111" s="60"/>
      <c r="K111" s="59"/>
      <c r="L111" s="60"/>
      <c r="M111" s="60"/>
      <c r="N111" s="176"/>
      <c r="O111" s="2"/>
      <c r="P111" s="2"/>
    </row>
    <row r="112" spans="1:16" s="3" customFormat="1" ht="12.75">
      <c r="A112" s="9"/>
      <c r="B112" s="58"/>
      <c r="C112" s="52"/>
      <c r="D112" s="106"/>
      <c r="E112" s="175"/>
      <c r="F112" s="155"/>
      <c r="G112" s="160"/>
      <c r="H112" s="155"/>
      <c r="I112" s="161"/>
      <c r="J112" s="60"/>
      <c r="K112" s="59"/>
      <c r="L112" s="60"/>
      <c r="M112" s="60"/>
      <c r="N112" s="176"/>
      <c r="O112" s="2"/>
      <c r="P112" s="2"/>
    </row>
    <row r="113" spans="1:16" s="3" customFormat="1" ht="12.75">
      <c r="A113" s="9"/>
      <c r="B113" s="214"/>
      <c r="C113" s="215" t="s">
        <v>649</v>
      </c>
      <c r="D113" s="216"/>
      <c r="E113" s="217"/>
      <c r="F113" s="218"/>
      <c r="G113" s="219"/>
      <c r="H113" s="218">
        <f>(H111+H101)/2</f>
        <v>3422.1349999999993</v>
      </c>
      <c r="I113" s="220"/>
      <c r="J113" s="60"/>
      <c r="K113" s="59"/>
      <c r="L113" s="60"/>
      <c r="M113" s="60"/>
      <c r="N113" s="176"/>
      <c r="O113" s="2"/>
      <c r="P113" s="2"/>
    </row>
    <row r="114" spans="1:16" s="3" customFormat="1" ht="12.75">
      <c r="A114" s="9"/>
      <c r="B114" s="214"/>
      <c r="C114" s="215"/>
      <c r="D114" s="216"/>
      <c r="E114" s="217"/>
      <c r="F114" s="218"/>
      <c r="G114" s="219"/>
      <c r="H114" s="218"/>
      <c r="I114" s="220"/>
      <c r="J114" s="60"/>
      <c r="K114" s="59"/>
      <c r="L114" s="60"/>
      <c r="M114" s="60"/>
      <c r="N114" s="176"/>
      <c r="O114" s="2"/>
      <c r="P114" s="2"/>
    </row>
    <row r="115" spans="1:16" s="69" customFormat="1" ht="12.75">
      <c r="A115" s="61"/>
      <c r="B115" s="221"/>
      <c r="C115" s="222" t="s">
        <v>650</v>
      </c>
      <c r="D115" s="223"/>
      <c r="E115" s="224"/>
      <c r="F115" s="225"/>
      <c r="G115" s="226"/>
      <c r="H115" s="225">
        <f>H101-H113</f>
        <v>-1827.2349999999992</v>
      </c>
      <c r="I115" s="220" t="s">
        <v>637</v>
      </c>
      <c r="J115" s="66"/>
      <c r="K115" s="64"/>
      <c r="L115" s="66"/>
      <c r="M115" s="66"/>
      <c r="N115" s="67"/>
      <c r="O115" s="68"/>
      <c r="P115" s="68"/>
    </row>
    <row r="116" spans="1:16" s="69" customFormat="1" ht="12.75">
      <c r="A116" s="61"/>
      <c r="B116" s="221"/>
      <c r="C116" s="222" t="s">
        <v>651</v>
      </c>
      <c r="D116" s="223"/>
      <c r="E116" s="224"/>
      <c r="F116" s="225"/>
      <c r="G116" s="226"/>
      <c r="H116" s="225">
        <f>H111-H113</f>
        <v>1827.2349999999997</v>
      </c>
      <c r="I116" s="227"/>
      <c r="J116" s="66"/>
      <c r="K116" s="64"/>
      <c r="L116" s="66"/>
      <c r="M116" s="66"/>
      <c r="N116" s="67"/>
      <c r="O116" s="68"/>
      <c r="P116" s="68"/>
    </row>
    <row r="117" spans="1:16" s="3" customFormat="1" ht="12.75">
      <c r="A117" s="9"/>
      <c r="B117" s="58"/>
      <c r="C117" s="52"/>
      <c r="D117" s="106"/>
      <c r="E117" s="175"/>
      <c r="F117" s="155"/>
      <c r="G117" s="160"/>
      <c r="H117" s="155"/>
      <c r="I117" s="161"/>
      <c r="J117" s="60"/>
      <c r="K117" s="59"/>
      <c r="L117" s="60"/>
      <c r="M117" s="60"/>
      <c r="N117" s="176"/>
      <c r="O117" s="2"/>
      <c r="P117" s="2"/>
    </row>
    <row r="118" spans="1:16" s="3" customFormat="1" ht="12.75">
      <c r="A118" s="9"/>
      <c r="B118" s="214"/>
      <c r="C118" s="215" t="s">
        <v>652</v>
      </c>
      <c r="D118" s="216"/>
      <c r="E118" s="217"/>
      <c r="F118" s="218"/>
      <c r="G118" s="219"/>
      <c r="H118" s="218"/>
      <c r="I118" s="220"/>
      <c r="J118" s="60"/>
      <c r="K118" s="59"/>
      <c r="L118" s="60"/>
      <c r="M118" s="60"/>
      <c r="N118" s="176"/>
      <c r="O118" s="2"/>
      <c r="P118" s="2"/>
    </row>
    <row r="119" spans="1:16" s="3" customFormat="1" ht="12.75">
      <c r="A119" s="9"/>
      <c r="B119" s="214"/>
      <c r="C119" s="222" t="s">
        <v>654</v>
      </c>
      <c r="D119" s="216"/>
      <c r="E119" s="217"/>
      <c r="F119" s="218"/>
      <c r="G119" s="219"/>
      <c r="H119" s="225">
        <f>6861.93-H120-2500+835.17</f>
        <v>1774.965000000001</v>
      </c>
      <c r="I119" s="220"/>
      <c r="J119" s="60"/>
      <c r="K119" s="59"/>
      <c r="L119" s="60"/>
      <c r="M119" s="60"/>
      <c r="N119" s="176"/>
      <c r="O119" s="2"/>
      <c r="P119" s="2"/>
    </row>
    <row r="120" spans="1:14" ht="12.75">
      <c r="A120" s="10"/>
      <c r="B120" s="119"/>
      <c r="C120" s="222" t="s">
        <v>653</v>
      </c>
      <c r="D120" s="223"/>
      <c r="E120" s="224"/>
      <c r="F120" s="225"/>
      <c r="G120" s="226"/>
      <c r="H120" s="225">
        <f>H113</f>
        <v>3422.1349999999993</v>
      </c>
      <c r="I120" s="227"/>
      <c r="J120" s="22"/>
      <c r="K120" s="32"/>
      <c r="L120" s="22"/>
      <c r="M120" s="22"/>
      <c r="N120" s="34"/>
    </row>
    <row r="121" spans="1:14" ht="12.75">
      <c r="A121" s="10"/>
      <c r="B121" s="214" t="s">
        <v>638</v>
      </c>
      <c r="C121" s="215" t="s">
        <v>639</v>
      </c>
      <c r="D121" s="216"/>
      <c r="E121" s="217"/>
      <c r="F121" s="218"/>
      <c r="G121" s="219"/>
      <c r="H121" s="218">
        <f>SUM(H119:H120)</f>
        <v>5197.1</v>
      </c>
      <c r="I121" s="227"/>
      <c r="J121" s="22"/>
      <c r="K121" s="32"/>
      <c r="L121" s="22"/>
      <c r="M121" s="22"/>
      <c r="N121" s="34"/>
    </row>
    <row r="122" spans="1:14" ht="13.5" thickBot="1">
      <c r="A122" s="11"/>
      <c r="B122" s="31"/>
      <c r="C122" s="52"/>
      <c r="D122" s="106"/>
      <c r="E122" s="159"/>
      <c r="F122" s="155"/>
      <c r="G122" s="160"/>
      <c r="H122" s="155"/>
      <c r="I122" s="161"/>
      <c r="J122" s="36"/>
      <c r="K122" s="37"/>
      <c r="L122" s="36"/>
      <c r="M122" s="36"/>
      <c r="N122" s="40"/>
    </row>
    <row r="123" spans="1:16" s="72" customFormat="1" ht="12.75">
      <c r="A123" s="70"/>
      <c r="B123" s="70"/>
      <c r="C123" s="77"/>
      <c r="D123" s="115"/>
      <c r="E123" s="136"/>
      <c r="F123" s="77"/>
      <c r="G123" s="77"/>
      <c r="H123" s="77"/>
      <c r="I123" s="77"/>
      <c r="J123" s="77"/>
      <c r="K123" s="77"/>
      <c r="L123" s="77"/>
      <c r="M123" s="77"/>
      <c r="N123" s="74"/>
      <c r="O123" s="59"/>
      <c r="P123" s="59"/>
    </row>
    <row r="124" spans="1:16" s="72" customFormat="1" ht="12.75">
      <c r="A124" s="71" t="s">
        <v>83</v>
      </c>
      <c r="B124" s="71"/>
      <c r="C124" s="78"/>
      <c r="D124" s="116"/>
      <c r="E124" s="137"/>
      <c r="F124" s="78"/>
      <c r="G124" s="78"/>
      <c r="H124" s="78"/>
      <c r="I124" s="78"/>
      <c r="J124" s="78"/>
      <c r="K124" s="78"/>
      <c r="L124" s="78"/>
      <c r="M124" s="78"/>
      <c r="N124" s="75"/>
      <c r="O124" s="59"/>
      <c r="P124" s="59"/>
    </row>
    <row r="125" spans="1:16" s="72" customFormat="1" ht="13.5" thickBot="1">
      <c r="A125" s="73"/>
      <c r="B125" s="73"/>
      <c r="C125" s="79"/>
      <c r="D125" s="117"/>
      <c r="E125" s="138"/>
      <c r="F125" s="79"/>
      <c r="G125" s="79"/>
      <c r="H125" s="79"/>
      <c r="I125" s="79"/>
      <c r="J125" s="79"/>
      <c r="K125" s="79"/>
      <c r="L125" s="79"/>
      <c r="M125" s="79"/>
      <c r="N125" s="76"/>
      <c r="O125" s="59"/>
      <c r="P125" s="59"/>
    </row>
    <row r="126" ht="13.5" thickBot="1"/>
    <row r="127" spans="3:4" ht="13.5" thickBot="1">
      <c r="C127" s="182" t="s">
        <v>613</v>
      </c>
      <c r="D127" s="183"/>
    </row>
    <row r="128" spans="3:4" ht="12.75">
      <c r="C128" s="178">
        <f>65*2</f>
        <v>130</v>
      </c>
      <c r="D128" s="179" t="s">
        <v>612</v>
      </c>
    </row>
    <row r="129" spans="3:4" ht="12.75">
      <c r="C129" s="178">
        <v>5.9</v>
      </c>
      <c r="D129" s="179" t="s">
        <v>601</v>
      </c>
    </row>
    <row r="130" spans="3:4" ht="12.75">
      <c r="C130" s="178">
        <v>2.75</v>
      </c>
      <c r="D130" s="179" t="s">
        <v>602</v>
      </c>
    </row>
    <row r="131" spans="3:4" ht="12.75">
      <c r="C131" s="178">
        <v>16.95</v>
      </c>
      <c r="D131" s="179" t="s">
        <v>603</v>
      </c>
    </row>
    <row r="132" spans="3:4" ht="12.75">
      <c r="C132" s="178">
        <v>18.25</v>
      </c>
      <c r="D132" s="179" t="s">
        <v>604</v>
      </c>
    </row>
    <row r="133" spans="3:4" ht="12.75">
      <c r="C133" s="178">
        <v>5.9</v>
      </c>
      <c r="D133" s="179" t="s">
        <v>605</v>
      </c>
    </row>
    <row r="134" spans="3:4" ht="12.75">
      <c r="C134" s="178"/>
      <c r="D134" s="179"/>
    </row>
    <row r="135" spans="3:4" ht="12.75">
      <c r="C135" s="178">
        <f>SUM(C128:C134)</f>
        <v>179.75</v>
      </c>
      <c r="D135" s="179" t="s">
        <v>606</v>
      </c>
    </row>
    <row r="136" spans="3:4" ht="13.5" thickBot="1">
      <c r="C136" s="180"/>
      <c r="D136" s="181"/>
    </row>
    <row r="137" spans="3:4" ht="13.5" thickBot="1">
      <c r="C137" s="182" t="s">
        <v>619</v>
      </c>
      <c r="D137" s="183"/>
    </row>
    <row r="138" spans="3:4" ht="12.75">
      <c r="C138" s="178">
        <v>8.95</v>
      </c>
      <c r="D138" s="179" t="s">
        <v>607</v>
      </c>
    </row>
    <row r="139" spans="3:4" ht="12.75">
      <c r="C139" s="178">
        <v>22.95</v>
      </c>
      <c r="D139" s="179" t="s">
        <v>244</v>
      </c>
    </row>
    <row r="140" spans="3:4" ht="12.75">
      <c r="C140" s="178">
        <v>12.95</v>
      </c>
      <c r="D140" s="179" t="s">
        <v>608</v>
      </c>
    </row>
    <row r="141" spans="3:4" ht="12.75">
      <c r="C141" s="178">
        <f>19.9-9.95-1</f>
        <v>8.95</v>
      </c>
      <c r="D141" s="179" t="s">
        <v>609</v>
      </c>
    </row>
    <row r="142" spans="3:4" ht="12.75">
      <c r="C142" s="178">
        <f>119.95-50-7</f>
        <v>62.95</v>
      </c>
      <c r="D142" s="179" t="s">
        <v>495</v>
      </c>
    </row>
    <row r="143" spans="3:4" ht="12.75">
      <c r="C143" s="178">
        <f>174.95-52.49-12.25</f>
        <v>110.20999999999998</v>
      </c>
      <c r="D143" s="179" t="s">
        <v>610</v>
      </c>
    </row>
    <row r="144" spans="3:4" ht="12.75">
      <c r="C144" s="178">
        <v>-95</v>
      </c>
      <c r="D144" s="179" t="s">
        <v>611</v>
      </c>
    </row>
    <row r="145" spans="3:4" ht="12.75">
      <c r="C145" s="178"/>
      <c r="D145" s="179"/>
    </row>
    <row r="146" spans="3:4" ht="12.75">
      <c r="C146" s="178">
        <f>SUM(C138:C145)</f>
        <v>131.95999999999998</v>
      </c>
      <c r="D146" s="179" t="s">
        <v>606</v>
      </c>
    </row>
    <row r="147" spans="3:4" ht="13.5" thickBot="1">
      <c r="C147" s="178"/>
      <c r="D147" s="179"/>
    </row>
    <row r="148" spans="3:4" ht="13.5" thickBot="1">
      <c r="C148" s="184">
        <f>C135+C146</f>
        <v>311.71</v>
      </c>
      <c r="D148" s="185" t="s">
        <v>83</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54"/>
  <sheetViews>
    <sheetView zoomScale="85" zoomScaleNormal="85" workbookViewId="0" topLeftCell="A1">
      <pane ySplit="4" topLeftCell="BM226" activePane="bottomLeft" state="frozen"/>
      <selection pane="topLeft" activeCell="A1" sqref="A1"/>
      <selection pane="bottomLeft" activeCell="C3" sqref="C3"/>
    </sheetView>
  </sheetViews>
  <sheetFormatPr defaultColWidth="9.140625" defaultRowHeight="12.75"/>
  <cols>
    <col min="1" max="1" width="9.57421875" style="162" customWidth="1"/>
    <col min="2" max="2" width="10.421875" style="1" customWidth="1"/>
    <col min="3" max="3" width="57.421875" style="4" bestFit="1" customWidth="1"/>
    <col min="4" max="4" width="23.8515625" style="4" customWidth="1"/>
    <col min="5" max="5" width="8.7109375" style="1" bestFit="1" customWidth="1"/>
    <col min="6" max="6" width="15.57421875" style="13" customWidth="1"/>
    <col min="7" max="7" width="11.7109375" style="13" bestFit="1" customWidth="1"/>
    <col min="8" max="8" width="10.7109375" style="13" bestFit="1" customWidth="1"/>
    <col min="9" max="9" width="20.8515625" style="47" bestFit="1" customWidth="1"/>
    <col min="10" max="10" width="14.421875" style="1" customWidth="1"/>
    <col min="11" max="11" width="17.28125" style="1" customWidth="1"/>
    <col min="12" max="12" width="16.7109375" style="1" bestFit="1" customWidth="1"/>
    <col min="13" max="16" width="9.140625" style="1" customWidth="1"/>
  </cols>
  <sheetData>
    <row r="1" spans="1:16" s="3" customFormat="1" ht="12.75">
      <c r="A1" s="7"/>
      <c r="B1" s="53" t="s">
        <v>663</v>
      </c>
      <c r="C1" s="54"/>
      <c r="D1" s="113"/>
      <c r="E1" s="5"/>
      <c r="F1" s="12"/>
      <c r="G1" s="12"/>
      <c r="H1" s="12"/>
      <c r="I1" s="41"/>
      <c r="J1" s="5"/>
      <c r="K1" s="5"/>
      <c r="L1" s="5"/>
      <c r="M1" s="5"/>
      <c r="N1" s="6"/>
      <c r="O1" s="2"/>
      <c r="P1" s="2"/>
    </row>
    <row r="2" spans="1:16" s="3" customFormat="1" ht="13.5" thickBot="1">
      <c r="A2" s="8"/>
      <c r="B2" s="55"/>
      <c r="C2" s="56"/>
      <c r="D2" s="114"/>
      <c r="E2" s="20"/>
      <c r="F2" s="23"/>
      <c r="G2" s="23"/>
      <c r="H2" s="23"/>
      <c r="I2" s="42"/>
      <c r="J2" s="20"/>
      <c r="K2" s="20"/>
      <c r="L2" s="20"/>
      <c r="M2" s="20"/>
      <c r="N2" s="26"/>
      <c r="O2" s="2"/>
      <c r="P2" s="2"/>
    </row>
    <row r="3" spans="1:16" s="3" customFormat="1" ht="12.75">
      <c r="A3" s="9"/>
      <c r="B3" s="14" t="s">
        <v>225</v>
      </c>
      <c r="C3" s="48" t="s">
        <v>229</v>
      </c>
      <c r="D3" s="104" t="s">
        <v>337</v>
      </c>
      <c r="E3" s="27" t="s">
        <v>578</v>
      </c>
      <c r="F3" s="28" t="s">
        <v>226</v>
      </c>
      <c r="G3" s="16" t="s">
        <v>335</v>
      </c>
      <c r="H3" s="28" t="s">
        <v>227</v>
      </c>
      <c r="I3" s="43" t="s">
        <v>234</v>
      </c>
      <c r="J3" s="27" t="s">
        <v>230</v>
      </c>
      <c r="K3" s="15" t="s">
        <v>232</v>
      </c>
      <c r="L3" s="27" t="s">
        <v>233</v>
      </c>
      <c r="M3" s="27"/>
      <c r="N3" s="29"/>
      <c r="O3" s="2"/>
      <c r="P3" s="2"/>
    </row>
    <row r="4" spans="1:16" s="3" customFormat="1" ht="13.5" thickBot="1">
      <c r="A4" s="9"/>
      <c r="B4" s="17"/>
      <c r="C4" s="49"/>
      <c r="D4" s="105" t="s">
        <v>338</v>
      </c>
      <c r="E4" s="21" t="s">
        <v>579</v>
      </c>
      <c r="F4" s="24" t="s">
        <v>336</v>
      </c>
      <c r="G4" s="19" t="s">
        <v>228</v>
      </c>
      <c r="H4" s="24" t="s">
        <v>228</v>
      </c>
      <c r="I4" s="44" t="s">
        <v>235</v>
      </c>
      <c r="J4" s="21" t="s">
        <v>231</v>
      </c>
      <c r="K4" s="18"/>
      <c r="L4" s="21"/>
      <c r="M4" s="21"/>
      <c r="N4" s="30"/>
      <c r="O4" s="2"/>
      <c r="P4" s="2"/>
    </row>
    <row r="5" spans="1:16" s="168" customFormat="1" ht="12.75">
      <c r="A5" s="10"/>
      <c r="B5" s="146"/>
      <c r="C5" s="187" t="s">
        <v>159</v>
      </c>
      <c r="D5" s="188"/>
      <c r="E5" s="102"/>
      <c r="F5" s="100"/>
      <c r="G5" s="163"/>
      <c r="H5" s="100"/>
      <c r="I5" s="164"/>
      <c r="J5" s="102"/>
      <c r="K5" s="165"/>
      <c r="L5" s="102"/>
      <c r="M5" s="102"/>
      <c r="N5" s="166"/>
      <c r="O5" s="167"/>
      <c r="P5" s="167"/>
    </row>
    <row r="6" spans="1:16" s="168" customFormat="1" ht="12.75">
      <c r="A6" s="10"/>
      <c r="B6" s="146"/>
      <c r="C6" s="145" t="s">
        <v>309</v>
      </c>
      <c r="D6" s="140"/>
      <c r="E6" s="102" t="s">
        <v>363</v>
      </c>
      <c r="F6" s="100">
        <v>60</v>
      </c>
      <c r="G6" s="163">
        <f>B6*F6</f>
        <v>0</v>
      </c>
      <c r="H6" s="100"/>
      <c r="I6" s="164"/>
      <c r="J6" s="102"/>
      <c r="K6" s="165"/>
      <c r="L6" s="102"/>
      <c r="M6" s="102"/>
      <c r="N6" s="166"/>
      <c r="O6" s="167"/>
      <c r="P6" s="167"/>
    </row>
    <row r="7" spans="1:16" s="168" customFormat="1" ht="12.75">
      <c r="A7" s="10"/>
      <c r="B7" s="146">
        <v>1</v>
      </c>
      <c r="C7" s="145" t="s">
        <v>236</v>
      </c>
      <c r="D7" s="140" t="s">
        <v>493</v>
      </c>
      <c r="E7" s="102" t="s">
        <v>363</v>
      </c>
      <c r="F7" s="100">
        <v>222.23</v>
      </c>
      <c r="G7" s="163">
        <f>B7*F7</f>
        <v>222.23</v>
      </c>
      <c r="H7" s="100"/>
      <c r="I7" s="164"/>
      <c r="J7" s="102"/>
      <c r="K7" s="165"/>
      <c r="L7" s="102"/>
      <c r="M7" s="102"/>
      <c r="N7" s="166"/>
      <c r="O7" s="167"/>
      <c r="P7" s="167"/>
    </row>
    <row r="8" spans="1:16" s="168" customFormat="1" ht="12.75">
      <c r="A8" s="10"/>
      <c r="B8" s="146">
        <v>1</v>
      </c>
      <c r="C8" s="145" t="s">
        <v>494</v>
      </c>
      <c r="D8" s="140"/>
      <c r="E8" s="102" t="s">
        <v>363</v>
      </c>
      <c r="F8" s="100"/>
      <c r="G8" s="163"/>
      <c r="H8" s="100"/>
      <c r="I8" s="164"/>
      <c r="J8" s="102"/>
      <c r="K8" s="165"/>
      <c r="L8" s="102"/>
      <c r="M8" s="102"/>
      <c r="N8" s="166"/>
      <c r="O8" s="167"/>
      <c r="P8" s="167"/>
    </row>
    <row r="9" spans="1:16" s="168" customFormat="1" ht="12.75">
      <c r="A9" s="10"/>
      <c r="B9" s="146">
        <v>1</v>
      </c>
      <c r="C9" s="145" t="s">
        <v>488</v>
      </c>
      <c r="D9" s="140" t="s">
        <v>453</v>
      </c>
      <c r="E9" s="102" t="s">
        <v>363</v>
      </c>
      <c r="F9" s="100">
        <v>77.12</v>
      </c>
      <c r="G9" s="163">
        <f aca="true" t="shared" si="0" ref="G9:G26">B9*F9</f>
        <v>77.12</v>
      </c>
      <c r="H9" s="100"/>
      <c r="I9" s="164"/>
      <c r="J9" s="102"/>
      <c r="K9" s="165"/>
      <c r="L9" s="102"/>
      <c r="M9" s="102"/>
      <c r="N9" s="166"/>
      <c r="O9" s="167"/>
      <c r="P9" s="167"/>
    </row>
    <row r="10" spans="1:16" s="168" customFormat="1" ht="12.75">
      <c r="A10" s="10"/>
      <c r="B10" s="146">
        <v>1</v>
      </c>
      <c r="C10" s="145" t="s">
        <v>489</v>
      </c>
      <c r="D10" s="140" t="s">
        <v>490</v>
      </c>
      <c r="E10" s="102" t="s">
        <v>363</v>
      </c>
      <c r="F10" s="100">
        <v>22.5</v>
      </c>
      <c r="G10" s="163">
        <f t="shared" si="0"/>
        <v>22.5</v>
      </c>
      <c r="H10" s="100"/>
      <c r="I10" s="164"/>
      <c r="J10" s="102"/>
      <c r="K10" s="165"/>
      <c r="L10" s="102"/>
      <c r="M10" s="102"/>
      <c r="N10" s="166"/>
      <c r="O10" s="167"/>
      <c r="P10" s="167"/>
    </row>
    <row r="11" spans="1:16" s="168" customFormat="1" ht="12.75">
      <c r="A11" s="10"/>
      <c r="B11" s="146"/>
      <c r="C11" s="145" t="s">
        <v>238</v>
      </c>
      <c r="D11" s="140"/>
      <c r="E11" s="102" t="s">
        <v>363</v>
      </c>
      <c r="F11" s="100">
        <v>10</v>
      </c>
      <c r="G11" s="163">
        <f t="shared" si="0"/>
        <v>0</v>
      </c>
      <c r="H11" s="100"/>
      <c r="I11" s="164"/>
      <c r="J11" s="102"/>
      <c r="K11" s="165"/>
      <c r="L11" s="102"/>
      <c r="M11" s="102"/>
      <c r="N11" s="166"/>
      <c r="O11" s="167"/>
      <c r="P11" s="167"/>
    </row>
    <row r="12" spans="1:16" s="168" customFormat="1" ht="12.75">
      <c r="A12" s="10"/>
      <c r="B12" s="146"/>
      <c r="C12" s="145" t="s">
        <v>239</v>
      </c>
      <c r="D12" s="140"/>
      <c r="E12" s="102" t="s">
        <v>363</v>
      </c>
      <c r="F12" s="100">
        <v>30</v>
      </c>
      <c r="G12" s="163">
        <f t="shared" si="0"/>
        <v>0</v>
      </c>
      <c r="H12" s="100"/>
      <c r="I12" s="164"/>
      <c r="J12" s="102"/>
      <c r="K12" s="165"/>
      <c r="L12" s="102"/>
      <c r="M12" s="102"/>
      <c r="N12" s="166"/>
      <c r="O12" s="167"/>
      <c r="P12" s="167"/>
    </row>
    <row r="13" spans="1:16" s="168" customFormat="1" ht="12.75">
      <c r="A13" s="10"/>
      <c r="B13" s="146"/>
      <c r="C13" s="145" t="s">
        <v>20</v>
      </c>
      <c r="D13" s="140"/>
      <c r="E13" s="102" t="s">
        <v>363</v>
      </c>
      <c r="F13" s="100">
        <v>10</v>
      </c>
      <c r="G13" s="163">
        <f t="shared" si="0"/>
        <v>0</v>
      </c>
      <c r="H13" s="100"/>
      <c r="I13" s="164"/>
      <c r="J13" s="102"/>
      <c r="K13" s="165"/>
      <c r="L13" s="102"/>
      <c r="M13" s="102"/>
      <c r="N13" s="166"/>
      <c r="O13" s="167"/>
      <c r="P13" s="167"/>
    </row>
    <row r="14" spans="1:16" s="168" customFormat="1" ht="12.75">
      <c r="A14" s="10"/>
      <c r="B14" s="146"/>
      <c r="C14" s="145" t="s">
        <v>240</v>
      </c>
      <c r="D14" s="140"/>
      <c r="E14" s="102" t="s">
        <v>363</v>
      </c>
      <c r="F14" s="100">
        <v>2.5</v>
      </c>
      <c r="G14" s="163">
        <f t="shared" si="0"/>
        <v>0</v>
      </c>
      <c r="H14" s="100"/>
      <c r="I14" s="164"/>
      <c r="J14" s="102"/>
      <c r="K14" s="165"/>
      <c r="L14" s="102"/>
      <c r="M14" s="102"/>
      <c r="N14" s="166"/>
      <c r="O14" s="167"/>
      <c r="P14" s="167"/>
    </row>
    <row r="15" spans="1:16" s="168" customFormat="1" ht="12.75">
      <c r="A15" s="10"/>
      <c r="B15" s="146">
        <v>1</v>
      </c>
      <c r="C15" s="145" t="s">
        <v>379</v>
      </c>
      <c r="D15" s="140" t="s">
        <v>384</v>
      </c>
      <c r="E15" s="102" t="s">
        <v>363</v>
      </c>
      <c r="F15" s="100">
        <v>20.42</v>
      </c>
      <c r="G15" s="163">
        <f t="shared" si="0"/>
        <v>20.42</v>
      </c>
      <c r="H15" s="100"/>
      <c r="I15" s="164"/>
      <c r="J15" s="102"/>
      <c r="K15" s="165"/>
      <c r="L15" s="102"/>
      <c r="M15" s="102"/>
      <c r="N15" s="166"/>
      <c r="O15" s="167"/>
      <c r="P15" s="167"/>
    </row>
    <row r="16" spans="1:16" s="168" customFormat="1" ht="12.75">
      <c r="A16" s="10"/>
      <c r="B16" s="146">
        <v>1</v>
      </c>
      <c r="C16" s="145" t="s">
        <v>380</v>
      </c>
      <c r="D16" s="140" t="s">
        <v>381</v>
      </c>
      <c r="E16" s="102" t="s">
        <v>363</v>
      </c>
      <c r="F16" s="100">
        <v>13.16</v>
      </c>
      <c r="G16" s="163">
        <f t="shared" si="0"/>
        <v>13.16</v>
      </c>
      <c r="H16" s="100"/>
      <c r="I16" s="164"/>
      <c r="J16" s="102"/>
      <c r="K16" s="165"/>
      <c r="L16" s="102"/>
      <c r="M16" s="102"/>
      <c r="N16" s="166"/>
      <c r="O16" s="167"/>
      <c r="P16" s="167"/>
    </row>
    <row r="17" spans="1:16" s="168" customFormat="1" ht="12.75">
      <c r="A17" s="10"/>
      <c r="B17" s="146">
        <v>1</v>
      </c>
      <c r="C17" s="145" t="s">
        <v>382</v>
      </c>
      <c r="D17" s="140" t="s">
        <v>383</v>
      </c>
      <c r="E17" s="102" t="s">
        <v>363</v>
      </c>
      <c r="F17" s="100">
        <v>13.14</v>
      </c>
      <c r="G17" s="163">
        <f t="shared" si="0"/>
        <v>13.14</v>
      </c>
      <c r="H17" s="100"/>
      <c r="I17" s="164"/>
      <c r="J17" s="102"/>
      <c r="K17" s="165"/>
      <c r="L17" s="102"/>
      <c r="M17" s="102"/>
      <c r="N17" s="166"/>
      <c r="O17" s="167"/>
      <c r="P17" s="167"/>
    </row>
    <row r="18" spans="1:16" s="168" customFormat="1" ht="12.75">
      <c r="A18" s="10"/>
      <c r="B18" s="146"/>
      <c r="C18" s="145" t="s">
        <v>241</v>
      </c>
      <c r="D18" s="140"/>
      <c r="E18" s="102" t="s">
        <v>363</v>
      </c>
      <c r="F18" s="100">
        <v>5</v>
      </c>
      <c r="G18" s="163">
        <f t="shared" si="0"/>
        <v>0</v>
      </c>
      <c r="H18" s="100"/>
      <c r="I18" s="164"/>
      <c r="J18" s="102"/>
      <c r="K18" s="165"/>
      <c r="L18" s="102"/>
      <c r="M18" s="102"/>
      <c r="N18" s="166"/>
      <c r="O18" s="167"/>
      <c r="P18" s="167"/>
    </row>
    <row r="19" spans="1:16" s="168" customFormat="1" ht="12.75">
      <c r="A19" s="10"/>
      <c r="B19" s="146"/>
      <c r="C19" s="145" t="s">
        <v>160</v>
      </c>
      <c r="D19" s="140"/>
      <c r="E19" s="102" t="s">
        <v>363</v>
      </c>
      <c r="F19" s="100">
        <v>10</v>
      </c>
      <c r="G19" s="163">
        <f t="shared" si="0"/>
        <v>0</v>
      </c>
      <c r="H19" s="100"/>
      <c r="I19" s="164"/>
      <c r="J19" s="102"/>
      <c r="K19" s="165"/>
      <c r="L19" s="102"/>
      <c r="M19" s="102"/>
      <c r="N19" s="166"/>
      <c r="O19" s="167"/>
      <c r="P19" s="167"/>
    </row>
    <row r="20" spans="1:16" s="168" customFormat="1" ht="12.75">
      <c r="A20" s="10"/>
      <c r="B20" s="146"/>
      <c r="C20" s="145" t="s">
        <v>422</v>
      </c>
      <c r="D20" s="140"/>
      <c r="E20" s="102" t="s">
        <v>363</v>
      </c>
      <c r="F20" s="100">
        <v>2.5</v>
      </c>
      <c r="G20" s="163">
        <f t="shared" si="0"/>
        <v>0</v>
      </c>
      <c r="H20" s="100"/>
      <c r="I20" s="164"/>
      <c r="J20" s="102"/>
      <c r="K20" s="165"/>
      <c r="L20" s="102"/>
      <c r="M20" s="102"/>
      <c r="N20" s="166"/>
      <c r="O20" s="167"/>
      <c r="P20" s="167"/>
    </row>
    <row r="21" spans="1:16" s="168" customFormat="1" ht="12.75">
      <c r="A21" s="10"/>
      <c r="B21" s="146"/>
      <c r="C21" s="145" t="s">
        <v>242</v>
      </c>
      <c r="D21" s="140"/>
      <c r="E21" s="102" t="s">
        <v>363</v>
      </c>
      <c r="F21" s="100">
        <v>20</v>
      </c>
      <c r="G21" s="163">
        <f t="shared" si="0"/>
        <v>0</v>
      </c>
      <c r="H21" s="100"/>
      <c r="I21" s="164"/>
      <c r="J21" s="102"/>
      <c r="K21" s="165"/>
      <c r="L21" s="102"/>
      <c r="M21" s="102"/>
      <c r="N21" s="166"/>
      <c r="O21" s="167"/>
      <c r="P21" s="167"/>
    </row>
    <row r="22" spans="1:16" s="168" customFormat="1" ht="12.75">
      <c r="A22" s="10"/>
      <c r="B22" s="146">
        <v>1</v>
      </c>
      <c r="C22" s="145" t="s">
        <v>483</v>
      </c>
      <c r="D22" s="140" t="s">
        <v>482</v>
      </c>
      <c r="E22" s="102"/>
      <c r="F22" s="100">
        <v>86.2</v>
      </c>
      <c r="G22" s="163">
        <f t="shared" si="0"/>
        <v>86.2</v>
      </c>
      <c r="H22" s="100"/>
      <c r="I22" s="164"/>
      <c r="J22" s="102"/>
      <c r="K22" s="165"/>
      <c r="L22" s="102"/>
      <c r="M22" s="102"/>
      <c r="N22" s="166"/>
      <c r="O22" s="167"/>
      <c r="P22" s="167"/>
    </row>
    <row r="23" spans="1:16" s="168" customFormat="1" ht="12.75">
      <c r="A23" s="10"/>
      <c r="B23" s="146">
        <v>1</v>
      </c>
      <c r="C23" s="145" t="s">
        <v>483</v>
      </c>
      <c r="D23" s="140" t="s">
        <v>484</v>
      </c>
      <c r="E23" s="102"/>
      <c r="F23" s="100">
        <v>11.32</v>
      </c>
      <c r="G23" s="163">
        <f t="shared" si="0"/>
        <v>11.32</v>
      </c>
      <c r="H23" s="100"/>
      <c r="I23" s="164"/>
      <c r="J23" s="102"/>
      <c r="K23" s="165"/>
      <c r="L23" s="102"/>
      <c r="M23" s="102"/>
      <c r="N23" s="166"/>
      <c r="O23" s="167"/>
      <c r="P23" s="167"/>
    </row>
    <row r="24" spans="1:16" s="168" customFormat="1" ht="12.75">
      <c r="A24" s="10"/>
      <c r="B24" s="146">
        <v>1</v>
      </c>
      <c r="C24" s="145" t="s">
        <v>491</v>
      </c>
      <c r="D24" s="140" t="s">
        <v>492</v>
      </c>
      <c r="E24" s="102"/>
      <c r="F24" s="100">
        <v>11.71</v>
      </c>
      <c r="G24" s="163">
        <f t="shared" si="0"/>
        <v>11.71</v>
      </c>
      <c r="H24" s="100"/>
      <c r="I24" s="164"/>
      <c r="J24" s="102"/>
      <c r="K24" s="165"/>
      <c r="L24" s="102"/>
      <c r="M24" s="102"/>
      <c r="N24" s="166"/>
      <c r="O24" s="167"/>
      <c r="P24" s="167"/>
    </row>
    <row r="25" spans="1:16" s="168" customFormat="1" ht="12.75">
      <c r="A25" s="10"/>
      <c r="B25" s="146">
        <v>1</v>
      </c>
      <c r="C25" s="145" t="s">
        <v>237</v>
      </c>
      <c r="D25" s="140" t="s">
        <v>485</v>
      </c>
      <c r="E25" s="102"/>
      <c r="F25" s="100">
        <v>81.23</v>
      </c>
      <c r="G25" s="163">
        <f t="shared" si="0"/>
        <v>81.23</v>
      </c>
      <c r="H25" s="100"/>
      <c r="I25" s="164"/>
      <c r="J25" s="102"/>
      <c r="K25" s="165"/>
      <c r="L25" s="102"/>
      <c r="M25" s="102"/>
      <c r="N25" s="166"/>
      <c r="O25" s="167"/>
      <c r="P25" s="167"/>
    </row>
    <row r="26" spans="1:16" s="168" customFormat="1" ht="12.75">
      <c r="A26" s="10"/>
      <c r="B26" s="146">
        <v>1</v>
      </c>
      <c r="C26" s="145" t="s">
        <v>486</v>
      </c>
      <c r="D26" s="140" t="s">
        <v>487</v>
      </c>
      <c r="E26" s="102"/>
      <c r="F26" s="100">
        <v>76.5</v>
      </c>
      <c r="G26" s="163">
        <f t="shared" si="0"/>
        <v>76.5</v>
      </c>
      <c r="H26" s="100"/>
      <c r="I26" s="164"/>
      <c r="J26" s="102"/>
      <c r="K26" s="165"/>
      <c r="L26" s="102"/>
      <c r="M26" s="102"/>
      <c r="N26" s="166"/>
      <c r="O26" s="167"/>
      <c r="P26" s="167"/>
    </row>
    <row r="27" spans="1:16" s="168" customFormat="1" ht="12.75">
      <c r="A27" s="10"/>
      <c r="B27" s="146"/>
      <c r="C27" s="228" t="s">
        <v>223</v>
      </c>
      <c r="D27" s="229"/>
      <c r="E27" s="102"/>
      <c r="F27" s="118"/>
      <c r="G27" s="163"/>
      <c r="H27" s="100"/>
      <c r="I27" s="164"/>
      <c r="J27" s="102"/>
      <c r="K27" s="165"/>
      <c r="L27" s="102"/>
      <c r="M27" s="102"/>
      <c r="N27" s="166"/>
      <c r="O27" s="167"/>
      <c r="P27" s="167"/>
    </row>
    <row r="28" spans="1:16" s="168" customFormat="1" ht="12.75">
      <c r="A28" s="10"/>
      <c r="B28" s="146"/>
      <c r="C28" s="230" t="s">
        <v>577</v>
      </c>
      <c r="D28" s="229"/>
      <c r="E28" s="102"/>
      <c r="F28" s="118"/>
      <c r="G28" s="163"/>
      <c r="H28" s="100"/>
      <c r="I28" s="164"/>
      <c r="J28" s="102"/>
      <c r="K28" s="165"/>
      <c r="L28" s="102"/>
      <c r="M28" s="102"/>
      <c r="N28" s="166"/>
      <c r="O28" s="167"/>
      <c r="P28" s="167"/>
    </row>
    <row r="29" spans="1:16" s="168" customFormat="1" ht="12.75">
      <c r="A29" s="10"/>
      <c r="B29" s="146">
        <v>1</v>
      </c>
      <c r="C29" s="228" t="s">
        <v>423</v>
      </c>
      <c r="D29" s="229" t="s">
        <v>418</v>
      </c>
      <c r="E29" s="102" t="s">
        <v>363</v>
      </c>
      <c r="F29" s="118">
        <v>123</v>
      </c>
      <c r="G29" s="163">
        <f aca="true" t="shared" si="1" ref="G29:G52">B29*F29</f>
        <v>123</v>
      </c>
      <c r="H29" s="100"/>
      <c r="I29" s="164"/>
      <c r="J29" s="102"/>
      <c r="K29" s="165"/>
      <c r="L29" s="102"/>
      <c r="M29" s="102"/>
      <c r="N29" s="166"/>
      <c r="O29" s="167"/>
      <c r="P29" s="167"/>
    </row>
    <row r="30" spans="1:16" s="168" customFormat="1" ht="12.75">
      <c r="A30" s="10"/>
      <c r="B30" s="146">
        <v>1</v>
      </c>
      <c r="C30" s="228" t="s">
        <v>424</v>
      </c>
      <c r="D30" s="229" t="s">
        <v>418</v>
      </c>
      <c r="E30" s="102" t="s">
        <v>363</v>
      </c>
      <c r="F30" s="118">
        <v>65</v>
      </c>
      <c r="G30" s="163">
        <f t="shared" si="1"/>
        <v>65</v>
      </c>
      <c r="H30" s="100"/>
      <c r="I30" s="164"/>
      <c r="J30" s="102"/>
      <c r="K30" s="165"/>
      <c r="L30" s="102"/>
      <c r="M30" s="102"/>
      <c r="N30" s="166"/>
      <c r="O30" s="167"/>
      <c r="P30" s="167"/>
    </row>
    <row r="31" spans="1:16" s="168" customFormat="1" ht="12.75">
      <c r="A31" s="10"/>
      <c r="B31" s="146"/>
      <c r="C31" s="228" t="s">
        <v>12</v>
      </c>
      <c r="D31" s="229"/>
      <c r="E31" s="102" t="s">
        <v>363</v>
      </c>
      <c r="F31" s="100">
        <v>25</v>
      </c>
      <c r="G31" s="163">
        <f t="shared" si="1"/>
        <v>0</v>
      </c>
      <c r="H31" s="100"/>
      <c r="I31" s="164"/>
      <c r="J31" s="102"/>
      <c r="K31" s="165"/>
      <c r="L31" s="102"/>
      <c r="M31" s="102"/>
      <c r="N31" s="166"/>
      <c r="O31" s="167"/>
      <c r="P31" s="167"/>
    </row>
    <row r="32" spans="1:16" s="168" customFormat="1" ht="12.75">
      <c r="A32" s="10"/>
      <c r="B32" s="146"/>
      <c r="C32" s="228" t="s">
        <v>13</v>
      </c>
      <c r="D32" s="229"/>
      <c r="E32" s="102" t="s">
        <v>363</v>
      </c>
      <c r="F32" s="100">
        <v>5</v>
      </c>
      <c r="G32" s="163">
        <f t="shared" si="1"/>
        <v>0</v>
      </c>
      <c r="H32" s="100"/>
      <c r="I32" s="164"/>
      <c r="J32" s="102"/>
      <c r="K32" s="165"/>
      <c r="L32" s="102"/>
      <c r="M32" s="102"/>
      <c r="N32" s="166"/>
      <c r="O32" s="167"/>
      <c r="P32" s="167"/>
    </row>
    <row r="33" spans="1:16" s="168" customFormat="1" ht="12.75">
      <c r="A33" s="10"/>
      <c r="B33" s="146"/>
      <c r="C33" s="228" t="s">
        <v>14</v>
      </c>
      <c r="D33" s="229"/>
      <c r="E33" s="102" t="s">
        <v>363</v>
      </c>
      <c r="F33" s="100">
        <v>1.5</v>
      </c>
      <c r="G33" s="163">
        <f t="shared" si="1"/>
        <v>0</v>
      </c>
      <c r="H33" s="100"/>
      <c r="I33" s="164"/>
      <c r="J33" s="102"/>
      <c r="K33" s="165"/>
      <c r="L33" s="102"/>
      <c r="M33" s="102"/>
      <c r="N33" s="166"/>
      <c r="O33" s="167"/>
      <c r="P33" s="167"/>
    </row>
    <row r="34" spans="1:16" s="168" customFormat="1" ht="12.75">
      <c r="A34" s="10"/>
      <c r="B34" s="146">
        <v>1</v>
      </c>
      <c r="C34" s="228" t="s">
        <v>425</v>
      </c>
      <c r="D34" s="229" t="s">
        <v>393</v>
      </c>
      <c r="E34" s="102" t="s">
        <v>363</v>
      </c>
      <c r="F34" s="100">
        <v>72.56</v>
      </c>
      <c r="G34" s="163">
        <f t="shared" si="1"/>
        <v>72.56</v>
      </c>
      <c r="H34" s="100"/>
      <c r="I34" s="164"/>
      <c r="J34" s="102"/>
      <c r="K34" s="165"/>
      <c r="L34" s="102"/>
      <c r="M34" s="102"/>
      <c r="N34" s="166"/>
      <c r="O34" s="167"/>
      <c r="P34" s="167"/>
    </row>
    <row r="35" spans="1:16" s="168" customFormat="1" ht="12.75">
      <c r="A35" s="10"/>
      <c r="B35" s="146">
        <v>1</v>
      </c>
      <c r="C35" s="228" t="s">
        <v>426</v>
      </c>
      <c r="D35" s="229" t="s">
        <v>401</v>
      </c>
      <c r="E35" s="102" t="s">
        <v>363</v>
      </c>
      <c r="F35" s="118">
        <v>36.28</v>
      </c>
      <c r="G35" s="163">
        <f t="shared" si="1"/>
        <v>36.28</v>
      </c>
      <c r="H35" s="100"/>
      <c r="I35" s="164"/>
      <c r="J35" s="102"/>
      <c r="K35" s="165"/>
      <c r="L35" s="102"/>
      <c r="M35" s="102"/>
      <c r="N35" s="166"/>
      <c r="O35" s="167"/>
      <c r="P35" s="167"/>
    </row>
    <row r="36" spans="1:16" s="168" customFormat="1" ht="12.75">
      <c r="A36" s="10"/>
      <c r="B36" s="146"/>
      <c r="C36" s="228" t="s">
        <v>15</v>
      </c>
      <c r="D36" s="229"/>
      <c r="E36" s="102" t="s">
        <v>363</v>
      </c>
      <c r="F36" s="100">
        <v>5</v>
      </c>
      <c r="G36" s="163">
        <f t="shared" si="1"/>
        <v>0</v>
      </c>
      <c r="H36" s="100"/>
      <c r="I36" s="164"/>
      <c r="J36" s="102"/>
      <c r="K36" s="165"/>
      <c r="L36" s="102"/>
      <c r="M36" s="102"/>
      <c r="N36" s="166"/>
      <c r="O36" s="167"/>
      <c r="P36" s="167"/>
    </row>
    <row r="37" spans="1:16" s="168" customFormat="1" ht="12.75">
      <c r="A37" s="10"/>
      <c r="B37" s="146"/>
      <c r="C37" s="228" t="s">
        <v>427</v>
      </c>
      <c r="D37" s="229"/>
      <c r="E37" s="102" t="s">
        <v>363</v>
      </c>
      <c r="F37" s="118"/>
      <c r="G37" s="163">
        <f t="shared" si="1"/>
        <v>0</v>
      </c>
      <c r="H37" s="100"/>
      <c r="I37" s="164"/>
      <c r="J37" s="102"/>
      <c r="K37" s="165"/>
      <c r="L37" s="102"/>
      <c r="M37" s="102"/>
      <c r="N37" s="166"/>
      <c r="O37" s="167"/>
      <c r="P37" s="167"/>
    </row>
    <row r="38" spans="1:16" s="168" customFormat="1" ht="12.75">
      <c r="A38" s="10"/>
      <c r="B38" s="146"/>
      <c r="C38" s="228" t="s">
        <v>16</v>
      </c>
      <c r="D38" s="229"/>
      <c r="E38" s="102" t="s">
        <v>363</v>
      </c>
      <c r="F38" s="100">
        <v>5</v>
      </c>
      <c r="G38" s="163">
        <f t="shared" si="1"/>
        <v>0</v>
      </c>
      <c r="H38" s="100"/>
      <c r="I38" s="164"/>
      <c r="J38" s="102"/>
      <c r="K38" s="165"/>
      <c r="L38" s="102"/>
      <c r="M38" s="102"/>
      <c r="N38" s="166"/>
      <c r="O38" s="167"/>
      <c r="P38" s="167"/>
    </row>
    <row r="39" spans="1:16" s="168" customFormat="1" ht="12.75">
      <c r="A39" s="10"/>
      <c r="B39" s="146"/>
      <c r="C39" s="228" t="s">
        <v>17</v>
      </c>
      <c r="D39" s="229"/>
      <c r="E39" s="102" t="s">
        <v>363</v>
      </c>
      <c r="F39" s="100"/>
      <c r="G39" s="163">
        <f t="shared" si="1"/>
        <v>0</v>
      </c>
      <c r="H39" s="100"/>
      <c r="I39" s="164"/>
      <c r="J39" s="102"/>
      <c r="K39" s="165"/>
      <c r="L39" s="102"/>
      <c r="M39" s="102"/>
      <c r="N39" s="166"/>
      <c r="O39" s="167"/>
      <c r="P39" s="167"/>
    </row>
    <row r="40" spans="1:16" s="168" customFormat="1" ht="12.75">
      <c r="A40" s="10"/>
      <c r="B40" s="146"/>
      <c r="C40" s="228" t="s">
        <v>18</v>
      </c>
      <c r="D40" s="229"/>
      <c r="E40" s="102" t="s">
        <v>363</v>
      </c>
      <c r="F40" s="100">
        <v>5</v>
      </c>
      <c r="G40" s="163">
        <f t="shared" si="1"/>
        <v>0</v>
      </c>
      <c r="H40" s="100"/>
      <c r="I40" s="164"/>
      <c r="J40" s="102"/>
      <c r="K40" s="165"/>
      <c r="L40" s="102"/>
      <c r="M40" s="102"/>
      <c r="N40" s="166"/>
      <c r="O40" s="167"/>
      <c r="P40" s="167"/>
    </row>
    <row r="41" spans="1:16" s="168" customFormat="1" ht="12.75">
      <c r="A41" s="10"/>
      <c r="B41" s="146"/>
      <c r="C41" s="228" t="s">
        <v>19</v>
      </c>
      <c r="D41" s="229"/>
      <c r="E41" s="102" t="s">
        <v>363</v>
      </c>
      <c r="F41" s="100">
        <v>25</v>
      </c>
      <c r="G41" s="163">
        <f t="shared" si="1"/>
        <v>0</v>
      </c>
      <c r="H41" s="100"/>
      <c r="I41" s="164"/>
      <c r="J41" s="102"/>
      <c r="K41" s="165"/>
      <c r="L41" s="102"/>
      <c r="M41" s="102"/>
      <c r="N41" s="166"/>
      <c r="O41" s="167"/>
      <c r="P41" s="167"/>
    </row>
    <row r="42" spans="1:16" s="168" customFormat="1" ht="12.75">
      <c r="A42" s="10"/>
      <c r="B42" s="146"/>
      <c r="C42" s="228" t="s">
        <v>206</v>
      </c>
      <c r="D42" s="229"/>
      <c r="E42" s="102" t="s">
        <v>363</v>
      </c>
      <c r="F42" s="100">
        <v>5</v>
      </c>
      <c r="G42" s="163">
        <f t="shared" si="1"/>
        <v>0</v>
      </c>
      <c r="H42" s="100"/>
      <c r="I42" s="164"/>
      <c r="J42" s="102"/>
      <c r="K42" s="165"/>
      <c r="L42" s="102"/>
      <c r="M42" s="102"/>
      <c r="N42" s="166"/>
      <c r="O42" s="167"/>
      <c r="P42" s="167"/>
    </row>
    <row r="43" spans="1:16" s="168" customFormat="1" ht="12.75">
      <c r="A43" s="10"/>
      <c r="B43" s="146"/>
      <c r="C43" s="228" t="s">
        <v>21</v>
      </c>
      <c r="D43" s="229"/>
      <c r="E43" s="102" t="s">
        <v>363</v>
      </c>
      <c r="F43" s="100">
        <v>15</v>
      </c>
      <c r="G43" s="163">
        <f t="shared" si="1"/>
        <v>0</v>
      </c>
      <c r="H43" s="100"/>
      <c r="I43" s="164"/>
      <c r="J43" s="102"/>
      <c r="K43" s="165"/>
      <c r="L43" s="102"/>
      <c r="M43" s="102"/>
      <c r="N43" s="166"/>
      <c r="O43" s="167"/>
      <c r="P43" s="167"/>
    </row>
    <row r="44" spans="1:16" s="168" customFormat="1" ht="12.75">
      <c r="A44" s="10"/>
      <c r="B44" s="146"/>
      <c r="C44" s="228" t="s">
        <v>22</v>
      </c>
      <c r="D44" s="229"/>
      <c r="E44" s="102" t="s">
        <v>363</v>
      </c>
      <c r="F44" s="118"/>
      <c r="G44" s="163">
        <f t="shared" si="1"/>
        <v>0</v>
      </c>
      <c r="H44" s="100"/>
      <c r="I44" s="164"/>
      <c r="J44" s="102"/>
      <c r="K44" s="165"/>
      <c r="L44" s="102"/>
      <c r="M44" s="102"/>
      <c r="N44" s="166"/>
      <c r="O44" s="167"/>
      <c r="P44" s="167"/>
    </row>
    <row r="45" spans="1:16" s="168" customFormat="1" ht="12.75">
      <c r="A45" s="10"/>
      <c r="B45" s="146"/>
      <c r="C45" s="228" t="s">
        <v>23</v>
      </c>
      <c r="D45" s="229"/>
      <c r="E45" s="102" t="s">
        <v>363</v>
      </c>
      <c r="F45" s="100">
        <v>20</v>
      </c>
      <c r="G45" s="163">
        <f t="shared" si="1"/>
        <v>0</v>
      </c>
      <c r="H45" s="100"/>
      <c r="I45" s="164"/>
      <c r="J45" s="102"/>
      <c r="K45" s="165"/>
      <c r="L45" s="102"/>
      <c r="M45" s="102"/>
      <c r="N45" s="166"/>
      <c r="O45" s="167"/>
      <c r="P45" s="167"/>
    </row>
    <row r="46" spans="1:16" s="168" customFormat="1" ht="12.75">
      <c r="A46" s="10"/>
      <c r="B46" s="146"/>
      <c r="C46" s="145" t="s">
        <v>168</v>
      </c>
      <c r="D46" s="140"/>
      <c r="E46" s="102" t="s">
        <v>363</v>
      </c>
      <c r="F46" s="118"/>
      <c r="G46" s="163">
        <f t="shared" si="1"/>
        <v>0</v>
      </c>
      <c r="H46" s="100"/>
      <c r="I46" s="164"/>
      <c r="J46" s="102"/>
      <c r="K46" s="165"/>
      <c r="L46" s="102"/>
      <c r="M46" s="102"/>
      <c r="N46" s="166"/>
      <c r="O46" s="167"/>
      <c r="P46" s="167"/>
    </row>
    <row r="47" spans="1:16" s="168" customFormat="1" ht="12.75">
      <c r="A47" s="10"/>
      <c r="B47" s="146"/>
      <c r="C47" s="228" t="s">
        <v>24</v>
      </c>
      <c r="D47" s="229"/>
      <c r="E47" s="102" t="s">
        <v>363</v>
      </c>
      <c r="F47" s="100">
        <v>10</v>
      </c>
      <c r="G47" s="163">
        <f t="shared" si="1"/>
        <v>0</v>
      </c>
      <c r="H47" s="100"/>
      <c r="I47" s="164"/>
      <c r="J47" s="102"/>
      <c r="K47" s="165"/>
      <c r="L47" s="102"/>
      <c r="M47" s="102"/>
      <c r="N47" s="166"/>
      <c r="O47" s="167"/>
      <c r="P47" s="167"/>
    </row>
    <row r="48" spans="1:16" s="168" customFormat="1" ht="12.75">
      <c r="A48" s="10"/>
      <c r="B48" s="146"/>
      <c r="C48" s="145" t="s">
        <v>282</v>
      </c>
      <c r="D48" s="140"/>
      <c r="E48" s="102" t="s">
        <v>363</v>
      </c>
      <c r="F48" s="118"/>
      <c r="G48" s="163">
        <f t="shared" si="1"/>
        <v>0</v>
      </c>
      <c r="H48" s="100"/>
      <c r="I48" s="164"/>
      <c r="J48" s="102"/>
      <c r="K48" s="165"/>
      <c r="L48" s="102"/>
      <c r="M48" s="102"/>
      <c r="N48" s="166"/>
      <c r="O48" s="167"/>
      <c r="P48" s="167"/>
    </row>
    <row r="49" spans="1:16" s="168" customFormat="1" ht="12.75">
      <c r="A49" s="10"/>
      <c r="B49" s="146">
        <v>1</v>
      </c>
      <c r="C49" s="228" t="s">
        <v>72</v>
      </c>
      <c r="D49" s="229" t="s">
        <v>402</v>
      </c>
      <c r="E49" s="102" t="s">
        <v>363</v>
      </c>
      <c r="F49" s="100">
        <v>13.59</v>
      </c>
      <c r="G49" s="163">
        <f t="shared" si="1"/>
        <v>13.59</v>
      </c>
      <c r="H49" s="100"/>
      <c r="I49" s="164"/>
      <c r="J49" s="102"/>
      <c r="K49" s="165"/>
      <c r="L49" s="102"/>
      <c r="M49" s="102"/>
      <c r="N49" s="166"/>
      <c r="O49" s="167"/>
      <c r="P49" s="167"/>
    </row>
    <row r="50" spans="1:16" s="168" customFormat="1" ht="12.75">
      <c r="A50" s="10"/>
      <c r="B50" s="146"/>
      <c r="C50" s="145" t="s">
        <v>308</v>
      </c>
      <c r="D50" s="140"/>
      <c r="E50" s="102" t="s">
        <v>363</v>
      </c>
      <c r="F50" s="118"/>
      <c r="G50" s="163">
        <f t="shared" si="1"/>
        <v>0</v>
      </c>
      <c r="H50" s="100"/>
      <c r="I50" s="164"/>
      <c r="J50" s="102"/>
      <c r="K50" s="165"/>
      <c r="L50" s="102"/>
      <c r="M50" s="102"/>
      <c r="N50" s="166"/>
      <c r="O50" s="167"/>
      <c r="P50" s="167"/>
    </row>
    <row r="51" spans="1:16" s="168" customFormat="1" ht="12.75">
      <c r="A51" s="10"/>
      <c r="B51" s="146">
        <v>1</v>
      </c>
      <c r="C51" s="228" t="s">
        <v>72</v>
      </c>
      <c r="D51" s="229" t="s">
        <v>403</v>
      </c>
      <c r="E51" s="102"/>
      <c r="F51" s="100">
        <v>27.2</v>
      </c>
      <c r="G51" s="163">
        <f t="shared" si="1"/>
        <v>27.2</v>
      </c>
      <c r="H51" s="100"/>
      <c r="I51" s="164"/>
      <c r="J51" s="102"/>
      <c r="K51" s="165"/>
      <c r="L51" s="102"/>
      <c r="M51" s="102"/>
      <c r="N51" s="166"/>
      <c r="O51" s="167"/>
      <c r="P51" s="167"/>
    </row>
    <row r="52" spans="1:16" s="168" customFormat="1" ht="12.75">
      <c r="A52" s="10"/>
      <c r="B52" s="146"/>
      <c r="C52" s="145" t="s">
        <v>404</v>
      </c>
      <c r="D52" s="140" t="s">
        <v>405</v>
      </c>
      <c r="E52" s="102"/>
      <c r="F52" s="118">
        <v>86.2</v>
      </c>
      <c r="G52" s="163">
        <f t="shared" si="1"/>
        <v>0</v>
      </c>
      <c r="H52" s="100"/>
      <c r="I52" s="164"/>
      <c r="J52" s="102"/>
      <c r="K52" s="165"/>
      <c r="L52" s="102"/>
      <c r="M52" s="102"/>
      <c r="N52" s="166"/>
      <c r="O52" s="167"/>
      <c r="P52" s="167"/>
    </row>
    <row r="53" spans="1:16" s="168" customFormat="1" ht="12.75">
      <c r="A53" s="10"/>
      <c r="B53" s="146"/>
      <c r="C53" s="145"/>
      <c r="D53" s="140"/>
      <c r="E53" s="102"/>
      <c r="F53" s="100"/>
      <c r="G53" s="163"/>
      <c r="H53" s="100"/>
      <c r="I53" s="164"/>
      <c r="J53" s="102"/>
      <c r="K53" s="165"/>
      <c r="L53" s="102"/>
      <c r="M53" s="102"/>
      <c r="N53" s="166"/>
      <c r="O53" s="167"/>
      <c r="P53" s="167"/>
    </row>
    <row r="54" spans="1:16" s="168" customFormat="1" ht="12.75">
      <c r="A54" s="10"/>
      <c r="B54" s="146"/>
      <c r="C54" s="187" t="s">
        <v>243</v>
      </c>
      <c r="D54" s="188"/>
      <c r="E54" s="102"/>
      <c r="F54" s="100"/>
      <c r="G54" s="163"/>
      <c r="H54" s="100"/>
      <c r="I54" s="164"/>
      <c r="J54" s="102"/>
      <c r="K54" s="165"/>
      <c r="L54" s="102"/>
      <c r="M54" s="102"/>
      <c r="N54" s="166"/>
      <c r="O54" s="167"/>
      <c r="P54" s="167"/>
    </row>
    <row r="55" spans="1:16" s="168" customFormat="1" ht="12.75">
      <c r="A55" s="10"/>
      <c r="B55" s="146">
        <v>1</v>
      </c>
      <c r="C55" s="145" t="s">
        <v>244</v>
      </c>
      <c r="D55" s="140"/>
      <c r="E55" s="102" t="s">
        <v>363</v>
      </c>
      <c r="F55" s="100">
        <v>20.42</v>
      </c>
      <c r="G55" s="163">
        <f aca="true" t="shared" si="2" ref="G55:G89">B55*F55</f>
        <v>20.42</v>
      </c>
      <c r="H55" s="100"/>
      <c r="I55" s="164"/>
      <c r="J55" s="102"/>
      <c r="K55" s="165"/>
      <c r="L55" s="102"/>
      <c r="M55" s="102"/>
      <c r="N55" s="166"/>
      <c r="O55" s="167"/>
      <c r="P55" s="167"/>
    </row>
    <row r="56" spans="1:16" s="168" customFormat="1" ht="12.75">
      <c r="A56" s="10"/>
      <c r="B56" s="146"/>
      <c r="C56" s="145" t="s">
        <v>245</v>
      </c>
      <c r="D56" s="140"/>
      <c r="E56" s="102" t="s">
        <v>363</v>
      </c>
      <c r="F56" s="100">
        <v>5</v>
      </c>
      <c r="G56" s="163">
        <f t="shared" si="2"/>
        <v>0</v>
      </c>
      <c r="H56" s="100"/>
      <c r="I56" s="164"/>
      <c r="J56" s="102"/>
      <c r="K56" s="165"/>
      <c r="L56" s="102"/>
      <c r="M56" s="102"/>
      <c r="N56" s="166"/>
      <c r="O56" s="167"/>
      <c r="P56" s="167"/>
    </row>
    <row r="57" spans="1:16" s="168" customFormat="1" ht="12.75">
      <c r="A57" s="10"/>
      <c r="B57" s="146"/>
      <c r="C57" s="145" t="s">
        <v>576</v>
      </c>
      <c r="D57" s="140"/>
      <c r="E57" s="102" t="s">
        <v>363</v>
      </c>
      <c r="F57" s="100">
        <v>20</v>
      </c>
      <c r="G57" s="163">
        <f t="shared" si="2"/>
        <v>0</v>
      </c>
      <c r="H57" s="100"/>
      <c r="I57" s="164"/>
      <c r="J57" s="102"/>
      <c r="K57" s="165"/>
      <c r="L57" s="102"/>
      <c r="M57" s="102"/>
      <c r="N57" s="166"/>
      <c r="O57" s="167"/>
      <c r="P57" s="167"/>
    </row>
    <row r="58" spans="1:16" s="168" customFormat="1" ht="12.75">
      <c r="A58" s="10"/>
      <c r="B58" s="146"/>
      <c r="C58" s="145" t="s">
        <v>246</v>
      </c>
      <c r="D58" s="140"/>
      <c r="E58" s="102" t="s">
        <v>363</v>
      </c>
      <c r="F58" s="100">
        <v>1.5</v>
      </c>
      <c r="G58" s="163">
        <f t="shared" si="2"/>
        <v>0</v>
      </c>
      <c r="H58" s="100"/>
      <c r="I58" s="164"/>
      <c r="J58" s="102"/>
      <c r="K58" s="165"/>
      <c r="L58" s="102"/>
      <c r="M58" s="102"/>
      <c r="N58" s="166"/>
      <c r="O58" s="167"/>
      <c r="P58" s="167"/>
    </row>
    <row r="59" spans="1:16" s="168" customFormat="1" ht="12.75">
      <c r="A59" s="10"/>
      <c r="B59" s="146"/>
      <c r="C59" s="145" t="s">
        <v>247</v>
      </c>
      <c r="D59" s="140"/>
      <c r="E59" s="102" t="s">
        <v>363</v>
      </c>
      <c r="F59" s="118"/>
      <c r="G59" s="163">
        <f t="shared" si="2"/>
        <v>0</v>
      </c>
      <c r="H59" s="100"/>
      <c r="I59" s="164"/>
      <c r="J59" s="102"/>
      <c r="K59" s="165"/>
      <c r="L59" s="102"/>
      <c r="M59" s="102"/>
      <c r="N59" s="166"/>
      <c r="O59" s="167"/>
      <c r="P59" s="167"/>
    </row>
    <row r="60" spans="1:16" s="168" customFormat="1" ht="12.75">
      <c r="A60" s="10"/>
      <c r="B60" s="146"/>
      <c r="C60" s="145" t="s">
        <v>248</v>
      </c>
      <c r="D60" s="140"/>
      <c r="E60" s="102" t="s">
        <v>363</v>
      </c>
      <c r="F60" s="100">
        <v>50</v>
      </c>
      <c r="G60" s="163">
        <f t="shared" si="2"/>
        <v>0</v>
      </c>
      <c r="H60" s="100"/>
      <c r="I60" s="164"/>
      <c r="J60" s="102"/>
      <c r="K60" s="165"/>
      <c r="L60" s="102"/>
      <c r="M60" s="102"/>
      <c r="N60" s="166"/>
      <c r="O60" s="167"/>
      <c r="P60" s="167"/>
    </row>
    <row r="61" spans="1:16" s="168" customFormat="1" ht="12.75">
      <c r="A61" s="10"/>
      <c r="B61" s="146"/>
      <c r="C61" s="145" t="s">
        <v>249</v>
      </c>
      <c r="D61" s="140"/>
      <c r="E61" s="102" t="s">
        <v>363</v>
      </c>
      <c r="F61" s="100">
        <v>25</v>
      </c>
      <c r="G61" s="163">
        <f t="shared" si="2"/>
        <v>0</v>
      </c>
      <c r="H61" s="100"/>
      <c r="I61" s="164"/>
      <c r="J61" s="102"/>
      <c r="K61" s="165"/>
      <c r="L61" s="102"/>
      <c r="M61" s="102"/>
      <c r="N61" s="166"/>
      <c r="O61" s="167"/>
      <c r="P61" s="167"/>
    </row>
    <row r="62" spans="1:16" s="168" customFormat="1" ht="12.75">
      <c r="A62" s="10"/>
      <c r="B62" s="146"/>
      <c r="C62" s="145" t="s">
        <v>250</v>
      </c>
      <c r="D62" s="140"/>
      <c r="E62" s="102" t="s">
        <v>363</v>
      </c>
      <c r="F62" s="118">
        <v>25</v>
      </c>
      <c r="G62" s="163">
        <f t="shared" si="2"/>
        <v>0</v>
      </c>
      <c r="H62" s="100"/>
      <c r="I62" s="164"/>
      <c r="J62" s="102"/>
      <c r="K62" s="165"/>
      <c r="L62" s="102"/>
      <c r="M62" s="102"/>
      <c r="N62" s="166"/>
      <c r="O62" s="167"/>
      <c r="P62" s="167"/>
    </row>
    <row r="63" spans="1:16" s="168" customFormat="1" ht="12.75">
      <c r="A63" s="10"/>
      <c r="B63" s="146"/>
      <c r="C63" s="145" t="s">
        <v>251</v>
      </c>
      <c r="D63" s="140"/>
      <c r="E63" s="102" t="s">
        <v>363</v>
      </c>
      <c r="F63" s="100">
        <v>15</v>
      </c>
      <c r="G63" s="163">
        <f t="shared" si="2"/>
        <v>0</v>
      </c>
      <c r="H63" s="100"/>
      <c r="I63" s="164"/>
      <c r="J63" s="102"/>
      <c r="K63" s="165"/>
      <c r="L63" s="102"/>
      <c r="M63" s="102"/>
      <c r="N63" s="166"/>
      <c r="O63" s="167"/>
      <c r="P63" s="167"/>
    </row>
    <row r="64" spans="1:16" s="168" customFormat="1" ht="12.75">
      <c r="A64" s="10"/>
      <c r="B64" s="146"/>
      <c r="C64" s="145" t="s">
        <v>252</v>
      </c>
      <c r="D64" s="140"/>
      <c r="E64" s="102" t="s">
        <v>363</v>
      </c>
      <c r="F64" s="100">
        <v>25</v>
      </c>
      <c r="G64" s="163">
        <f t="shared" si="2"/>
        <v>0</v>
      </c>
      <c r="H64" s="100"/>
      <c r="I64" s="164"/>
      <c r="J64" s="102"/>
      <c r="K64" s="165"/>
      <c r="L64" s="102"/>
      <c r="M64" s="102"/>
      <c r="N64" s="166"/>
      <c r="O64" s="167"/>
      <c r="P64" s="167"/>
    </row>
    <row r="65" spans="1:16" s="168" customFormat="1" ht="12.75">
      <c r="A65" s="10"/>
      <c r="B65" s="146"/>
      <c r="C65" s="145" t="s">
        <v>253</v>
      </c>
      <c r="D65" s="140"/>
      <c r="E65" s="102" t="s">
        <v>363</v>
      </c>
      <c r="F65" s="100">
        <v>5</v>
      </c>
      <c r="G65" s="163">
        <f t="shared" si="2"/>
        <v>0</v>
      </c>
      <c r="H65" s="100"/>
      <c r="I65" s="164"/>
      <c r="J65" s="102"/>
      <c r="K65" s="165"/>
      <c r="L65" s="102"/>
      <c r="M65" s="102"/>
      <c r="N65" s="166"/>
      <c r="O65" s="167"/>
      <c r="P65" s="167"/>
    </row>
    <row r="66" spans="1:16" s="168" customFormat="1" ht="12.75">
      <c r="A66" s="10"/>
      <c r="B66" s="146"/>
      <c r="C66" s="145" t="s">
        <v>254</v>
      </c>
      <c r="D66" s="140"/>
      <c r="E66" s="102" t="s">
        <v>363</v>
      </c>
      <c r="F66" s="100">
        <v>2.5</v>
      </c>
      <c r="G66" s="163">
        <f t="shared" si="2"/>
        <v>0</v>
      </c>
      <c r="H66" s="100"/>
      <c r="I66" s="164"/>
      <c r="J66" s="102"/>
      <c r="K66" s="165"/>
      <c r="L66" s="102"/>
      <c r="M66" s="102"/>
      <c r="N66" s="166"/>
      <c r="O66" s="167"/>
      <c r="P66" s="167"/>
    </row>
    <row r="67" spans="1:16" s="168" customFormat="1" ht="12.75">
      <c r="A67" s="10"/>
      <c r="B67" s="146"/>
      <c r="C67" s="145" t="s">
        <v>255</v>
      </c>
      <c r="D67" s="140"/>
      <c r="E67" s="102" t="s">
        <v>363</v>
      </c>
      <c r="F67" s="100">
        <v>2.5</v>
      </c>
      <c r="G67" s="163">
        <f t="shared" si="2"/>
        <v>0</v>
      </c>
      <c r="H67" s="100"/>
      <c r="I67" s="164"/>
      <c r="J67" s="102"/>
      <c r="K67" s="165"/>
      <c r="L67" s="102"/>
      <c r="M67" s="102"/>
      <c r="N67" s="166"/>
      <c r="O67" s="167"/>
      <c r="P67" s="167"/>
    </row>
    <row r="68" spans="1:16" s="168" customFormat="1" ht="12.75">
      <c r="A68" s="10"/>
      <c r="B68" s="146"/>
      <c r="C68" s="145" t="s">
        <v>256</v>
      </c>
      <c r="D68" s="140"/>
      <c r="E68" s="102" t="s">
        <v>363</v>
      </c>
      <c r="F68" s="118"/>
      <c r="G68" s="163">
        <f t="shared" si="2"/>
        <v>0</v>
      </c>
      <c r="H68" s="100"/>
      <c r="I68" s="164"/>
      <c r="J68" s="102"/>
      <c r="K68" s="165"/>
      <c r="L68" s="102"/>
      <c r="M68" s="102"/>
      <c r="N68" s="166"/>
      <c r="O68" s="167"/>
      <c r="P68" s="167"/>
    </row>
    <row r="69" spans="1:16" s="168" customFormat="1" ht="12.75">
      <c r="A69" s="10"/>
      <c r="B69" s="146"/>
      <c r="C69" s="145" t="s">
        <v>257</v>
      </c>
      <c r="D69" s="140"/>
      <c r="E69" s="102" t="s">
        <v>363</v>
      </c>
      <c r="F69" s="118"/>
      <c r="G69" s="163">
        <f t="shared" si="2"/>
        <v>0</v>
      </c>
      <c r="H69" s="100"/>
      <c r="I69" s="164"/>
      <c r="J69" s="102"/>
      <c r="K69" s="165"/>
      <c r="L69" s="102"/>
      <c r="M69" s="102"/>
      <c r="N69" s="166"/>
      <c r="O69" s="167"/>
      <c r="P69" s="167"/>
    </row>
    <row r="70" spans="1:16" s="168" customFormat="1" ht="12.75">
      <c r="A70" s="10"/>
      <c r="B70" s="146"/>
      <c r="C70" s="145" t="s">
        <v>258</v>
      </c>
      <c r="D70" s="140"/>
      <c r="E70" s="102" t="s">
        <v>363</v>
      </c>
      <c r="F70" s="118"/>
      <c r="G70" s="163">
        <f t="shared" si="2"/>
        <v>0</v>
      </c>
      <c r="H70" s="100"/>
      <c r="I70" s="164"/>
      <c r="J70" s="102"/>
      <c r="K70" s="165"/>
      <c r="L70" s="102"/>
      <c r="M70" s="102"/>
      <c r="N70" s="166"/>
      <c r="O70" s="167"/>
      <c r="P70" s="167"/>
    </row>
    <row r="71" spans="1:16" s="168" customFormat="1" ht="12.75">
      <c r="A71" s="10"/>
      <c r="B71" s="146"/>
      <c r="C71" s="145" t="s">
        <v>119</v>
      </c>
      <c r="D71" s="140"/>
      <c r="E71" s="102" t="s">
        <v>363</v>
      </c>
      <c r="F71" s="100">
        <v>10</v>
      </c>
      <c r="G71" s="163">
        <f t="shared" si="2"/>
        <v>0</v>
      </c>
      <c r="H71" s="100"/>
      <c r="I71" s="164"/>
      <c r="J71" s="102"/>
      <c r="K71" s="165"/>
      <c r="L71" s="102"/>
      <c r="M71" s="102"/>
      <c r="N71" s="166"/>
      <c r="O71" s="167"/>
      <c r="P71" s="167"/>
    </row>
    <row r="72" spans="1:16" s="168" customFormat="1" ht="12.75">
      <c r="A72" s="10"/>
      <c r="B72" s="146"/>
      <c r="C72" s="145" t="s">
        <v>120</v>
      </c>
      <c r="D72" s="140"/>
      <c r="E72" s="102" t="s">
        <v>363</v>
      </c>
      <c r="F72" s="100">
        <v>10</v>
      </c>
      <c r="G72" s="163">
        <f t="shared" si="2"/>
        <v>0</v>
      </c>
      <c r="H72" s="100"/>
      <c r="I72" s="164"/>
      <c r="J72" s="102"/>
      <c r="K72" s="165"/>
      <c r="L72" s="102"/>
      <c r="M72" s="102"/>
      <c r="N72" s="166"/>
      <c r="O72" s="167"/>
      <c r="P72" s="167"/>
    </row>
    <row r="73" spans="1:16" s="168" customFormat="1" ht="12.75">
      <c r="A73" s="10"/>
      <c r="B73" s="146"/>
      <c r="C73" s="145" t="s">
        <v>259</v>
      </c>
      <c r="D73" s="140"/>
      <c r="E73" s="102" t="s">
        <v>363</v>
      </c>
      <c r="F73" s="100">
        <v>5</v>
      </c>
      <c r="G73" s="163">
        <f t="shared" si="2"/>
        <v>0</v>
      </c>
      <c r="H73" s="100"/>
      <c r="I73" s="164"/>
      <c r="J73" s="102"/>
      <c r="K73" s="165"/>
      <c r="L73" s="102"/>
      <c r="M73" s="102"/>
      <c r="N73" s="166"/>
      <c r="O73" s="167"/>
      <c r="P73" s="167"/>
    </row>
    <row r="74" spans="1:16" s="168" customFormat="1" ht="12.75">
      <c r="A74" s="10"/>
      <c r="B74" s="146"/>
      <c r="C74" s="145" t="s">
        <v>260</v>
      </c>
      <c r="D74" s="140"/>
      <c r="E74" s="102" t="s">
        <v>363</v>
      </c>
      <c r="F74" s="100">
        <v>10</v>
      </c>
      <c r="G74" s="163">
        <f t="shared" si="2"/>
        <v>0</v>
      </c>
      <c r="H74" s="100"/>
      <c r="I74" s="164"/>
      <c r="J74" s="102"/>
      <c r="K74" s="165"/>
      <c r="L74" s="102"/>
      <c r="M74" s="102"/>
      <c r="N74" s="166"/>
      <c r="O74" s="167"/>
      <c r="P74" s="167"/>
    </row>
    <row r="75" spans="1:16" s="168" customFormat="1" ht="12.75">
      <c r="A75" s="10"/>
      <c r="B75" s="146"/>
      <c r="C75" s="145" t="s">
        <v>261</v>
      </c>
      <c r="D75" s="140"/>
      <c r="E75" s="102" t="s">
        <v>363</v>
      </c>
      <c r="F75" s="118"/>
      <c r="G75" s="163">
        <f t="shared" si="2"/>
        <v>0</v>
      </c>
      <c r="H75" s="100"/>
      <c r="I75" s="164"/>
      <c r="J75" s="102"/>
      <c r="K75" s="165"/>
      <c r="L75" s="102"/>
      <c r="M75" s="102"/>
      <c r="N75" s="166"/>
      <c r="O75" s="167"/>
      <c r="P75" s="167"/>
    </row>
    <row r="76" spans="1:16" s="168" customFormat="1" ht="12.75">
      <c r="A76" s="10"/>
      <c r="B76" s="146"/>
      <c r="C76" s="145" t="s">
        <v>262</v>
      </c>
      <c r="D76" s="140"/>
      <c r="E76" s="102" t="s">
        <v>363</v>
      </c>
      <c r="F76" s="118"/>
      <c r="G76" s="163">
        <f t="shared" si="2"/>
        <v>0</v>
      </c>
      <c r="H76" s="100"/>
      <c r="I76" s="164"/>
      <c r="J76" s="102"/>
      <c r="K76" s="165"/>
      <c r="L76" s="102"/>
      <c r="M76" s="102"/>
      <c r="N76" s="166"/>
      <c r="O76" s="167"/>
      <c r="P76" s="167"/>
    </row>
    <row r="77" spans="1:16" s="168" customFormat="1" ht="12.75">
      <c r="A77" s="10"/>
      <c r="B77" s="146"/>
      <c r="C77" s="145" t="s">
        <v>263</v>
      </c>
      <c r="D77" s="140"/>
      <c r="E77" s="102" t="s">
        <v>363</v>
      </c>
      <c r="F77" s="118"/>
      <c r="G77" s="163">
        <f t="shared" si="2"/>
        <v>0</v>
      </c>
      <c r="H77" s="100"/>
      <c r="I77" s="164"/>
      <c r="J77" s="102"/>
      <c r="K77" s="165"/>
      <c r="L77" s="102"/>
      <c r="M77" s="102"/>
      <c r="N77" s="166"/>
      <c r="O77" s="167"/>
      <c r="P77" s="167"/>
    </row>
    <row r="78" spans="1:16" s="168" customFormat="1" ht="12.75">
      <c r="A78" s="10"/>
      <c r="B78" s="146"/>
      <c r="C78" s="145" t="s">
        <v>264</v>
      </c>
      <c r="D78" s="140"/>
      <c r="E78" s="102" t="s">
        <v>363</v>
      </c>
      <c r="F78" s="118"/>
      <c r="G78" s="163">
        <f t="shared" si="2"/>
        <v>0</v>
      </c>
      <c r="H78" s="100"/>
      <c r="I78" s="164"/>
      <c r="J78" s="102"/>
      <c r="K78" s="165"/>
      <c r="L78" s="102"/>
      <c r="M78" s="102"/>
      <c r="N78" s="166"/>
      <c r="O78" s="167"/>
      <c r="P78" s="167"/>
    </row>
    <row r="79" spans="1:16" s="168" customFormat="1" ht="12.75">
      <c r="A79" s="10"/>
      <c r="B79" s="146">
        <v>1</v>
      </c>
      <c r="C79" s="145" t="s">
        <v>122</v>
      </c>
      <c r="D79" s="140"/>
      <c r="E79" s="102" t="s">
        <v>363</v>
      </c>
      <c r="F79" s="118">
        <v>13.61</v>
      </c>
      <c r="G79" s="163">
        <f t="shared" si="2"/>
        <v>13.61</v>
      </c>
      <c r="H79" s="100"/>
      <c r="I79" s="164"/>
      <c r="J79" s="102"/>
      <c r="K79" s="165"/>
      <c r="L79" s="102"/>
      <c r="M79" s="102"/>
      <c r="N79" s="166"/>
      <c r="O79" s="167"/>
      <c r="P79" s="167"/>
    </row>
    <row r="80" spans="1:16" s="168" customFormat="1" ht="12.75">
      <c r="A80" s="10"/>
      <c r="B80" s="146"/>
      <c r="C80" s="145" t="s">
        <v>169</v>
      </c>
      <c r="D80" s="140"/>
      <c r="E80" s="102" t="s">
        <v>363</v>
      </c>
      <c r="F80" s="118">
        <v>5</v>
      </c>
      <c r="G80" s="163">
        <f t="shared" si="2"/>
        <v>0</v>
      </c>
      <c r="H80" s="100"/>
      <c r="I80" s="164"/>
      <c r="J80" s="102"/>
      <c r="K80" s="165"/>
      <c r="L80" s="102"/>
      <c r="M80" s="102"/>
      <c r="N80" s="166"/>
      <c r="O80" s="167"/>
      <c r="P80" s="167"/>
    </row>
    <row r="81" spans="1:16" s="168" customFormat="1" ht="12.75">
      <c r="A81" s="10"/>
      <c r="B81" s="146"/>
      <c r="C81" s="145" t="s">
        <v>265</v>
      </c>
      <c r="D81" s="140"/>
      <c r="E81" s="102" t="s">
        <v>363</v>
      </c>
      <c r="F81" s="100">
        <v>5</v>
      </c>
      <c r="G81" s="163">
        <f t="shared" si="2"/>
        <v>0</v>
      </c>
      <c r="H81" s="100"/>
      <c r="I81" s="164"/>
      <c r="J81" s="102"/>
      <c r="K81" s="165"/>
      <c r="L81" s="102"/>
      <c r="M81" s="102"/>
      <c r="N81" s="166"/>
      <c r="O81" s="167"/>
      <c r="P81" s="167"/>
    </row>
    <row r="82" spans="1:16" s="168" customFormat="1" ht="12.75">
      <c r="A82" s="10"/>
      <c r="B82" s="146"/>
      <c r="C82" s="145" t="s">
        <v>266</v>
      </c>
      <c r="D82" s="140"/>
      <c r="E82" s="102" t="s">
        <v>363</v>
      </c>
      <c r="F82" s="118"/>
      <c r="G82" s="163">
        <f t="shared" si="2"/>
        <v>0</v>
      </c>
      <c r="H82" s="100"/>
      <c r="I82" s="164"/>
      <c r="J82" s="102"/>
      <c r="K82" s="165"/>
      <c r="L82" s="102"/>
      <c r="M82" s="102"/>
      <c r="N82" s="166"/>
      <c r="O82" s="167"/>
      <c r="P82" s="167"/>
    </row>
    <row r="83" spans="1:16" s="168" customFormat="1" ht="12.75">
      <c r="A83" s="10"/>
      <c r="B83" s="146"/>
      <c r="C83" s="145" t="s">
        <v>207</v>
      </c>
      <c r="D83" s="140"/>
      <c r="E83" s="102" t="s">
        <v>363</v>
      </c>
      <c r="F83" s="118"/>
      <c r="G83" s="163">
        <f t="shared" si="2"/>
        <v>0</v>
      </c>
      <c r="H83" s="100"/>
      <c r="I83" s="164"/>
      <c r="J83" s="102"/>
      <c r="K83" s="165"/>
      <c r="L83" s="102"/>
      <c r="M83" s="102"/>
      <c r="N83" s="166"/>
      <c r="O83" s="167"/>
      <c r="P83" s="167"/>
    </row>
    <row r="84" spans="1:16" s="168" customFormat="1" ht="12.75">
      <c r="A84" s="10"/>
      <c r="B84" s="146"/>
      <c r="C84" s="145" t="s">
        <v>69</v>
      </c>
      <c r="D84" s="140"/>
      <c r="E84" s="102" t="s">
        <v>363</v>
      </c>
      <c r="F84" s="118"/>
      <c r="G84" s="163">
        <f t="shared" si="2"/>
        <v>0</v>
      </c>
      <c r="H84" s="100"/>
      <c r="I84" s="164"/>
      <c r="J84" s="102"/>
      <c r="K84" s="165"/>
      <c r="L84" s="102"/>
      <c r="M84" s="102"/>
      <c r="N84" s="166"/>
      <c r="O84" s="167"/>
      <c r="P84" s="167"/>
    </row>
    <row r="85" spans="1:16" s="168" customFormat="1" ht="12.75">
      <c r="A85" s="10"/>
      <c r="B85" s="146"/>
      <c r="C85" s="145" t="s">
        <v>8</v>
      </c>
      <c r="D85" s="140"/>
      <c r="E85" s="102" t="s">
        <v>363</v>
      </c>
      <c r="F85" s="100">
        <v>10</v>
      </c>
      <c r="G85" s="163">
        <f t="shared" si="2"/>
        <v>0</v>
      </c>
      <c r="H85" s="100"/>
      <c r="I85" s="164"/>
      <c r="J85" s="102"/>
      <c r="K85" s="165"/>
      <c r="L85" s="102"/>
      <c r="M85" s="102"/>
      <c r="N85" s="166"/>
      <c r="O85" s="167"/>
      <c r="P85" s="167"/>
    </row>
    <row r="86" spans="1:16" s="168" customFormat="1" ht="12.75">
      <c r="A86" s="10"/>
      <c r="B86" s="146"/>
      <c r="C86" s="145" t="s">
        <v>9</v>
      </c>
      <c r="D86" s="140"/>
      <c r="E86" s="102" t="s">
        <v>363</v>
      </c>
      <c r="F86" s="100">
        <v>10</v>
      </c>
      <c r="G86" s="163">
        <f t="shared" si="2"/>
        <v>0</v>
      </c>
      <c r="H86" s="100"/>
      <c r="I86" s="164"/>
      <c r="J86" s="102"/>
      <c r="K86" s="165"/>
      <c r="L86" s="102"/>
      <c r="M86" s="102"/>
      <c r="N86" s="166"/>
      <c r="O86" s="167"/>
      <c r="P86" s="167"/>
    </row>
    <row r="87" spans="1:16" s="168" customFormat="1" ht="12.75">
      <c r="A87" s="10"/>
      <c r="B87" s="146"/>
      <c r="C87" s="145" t="s">
        <v>10</v>
      </c>
      <c r="D87" s="140"/>
      <c r="E87" s="102" t="s">
        <v>363</v>
      </c>
      <c r="F87" s="100">
        <v>10</v>
      </c>
      <c r="G87" s="163">
        <f t="shared" si="2"/>
        <v>0</v>
      </c>
      <c r="H87" s="100"/>
      <c r="I87" s="164"/>
      <c r="J87" s="102"/>
      <c r="K87" s="165"/>
      <c r="L87" s="102"/>
      <c r="M87" s="102"/>
      <c r="N87" s="166"/>
      <c r="O87" s="167"/>
      <c r="P87" s="167"/>
    </row>
    <row r="88" spans="1:16" s="168" customFormat="1" ht="12.75">
      <c r="A88" s="10"/>
      <c r="B88" s="146"/>
      <c r="C88" s="145" t="s">
        <v>11</v>
      </c>
      <c r="D88" s="140"/>
      <c r="E88" s="102" t="s">
        <v>363</v>
      </c>
      <c r="F88" s="118"/>
      <c r="G88" s="163">
        <f t="shared" si="2"/>
        <v>0</v>
      </c>
      <c r="H88" s="100"/>
      <c r="I88" s="164"/>
      <c r="J88" s="102"/>
      <c r="K88" s="165"/>
      <c r="L88" s="102"/>
      <c r="M88" s="102"/>
      <c r="N88" s="166"/>
      <c r="O88" s="167"/>
      <c r="P88" s="167"/>
    </row>
    <row r="89" spans="1:16" s="168" customFormat="1" ht="12.75">
      <c r="A89" s="10"/>
      <c r="B89" s="146">
        <v>1</v>
      </c>
      <c r="C89" s="145" t="s">
        <v>385</v>
      </c>
      <c r="D89" s="140" t="s">
        <v>386</v>
      </c>
      <c r="E89" s="102" t="s">
        <v>363</v>
      </c>
      <c r="F89" s="118">
        <v>40.82</v>
      </c>
      <c r="G89" s="163">
        <f t="shared" si="2"/>
        <v>40.82</v>
      </c>
      <c r="H89" s="100"/>
      <c r="I89" s="164"/>
      <c r="J89" s="102"/>
      <c r="K89" s="165"/>
      <c r="L89" s="102"/>
      <c r="M89" s="102"/>
      <c r="N89" s="166"/>
      <c r="O89" s="167"/>
      <c r="P89" s="167"/>
    </row>
    <row r="90" spans="1:16" s="168" customFormat="1" ht="12.75">
      <c r="A90" s="10"/>
      <c r="B90" s="146">
        <v>1</v>
      </c>
      <c r="C90" s="145" t="s">
        <v>265</v>
      </c>
      <c r="D90" s="140"/>
      <c r="E90" s="102" t="s">
        <v>363</v>
      </c>
      <c r="F90" s="118">
        <v>10.85</v>
      </c>
      <c r="G90" s="163"/>
      <c r="H90" s="100"/>
      <c r="I90" s="164"/>
      <c r="J90" s="102"/>
      <c r="K90" s="165"/>
      <c r="L90" s="102"/>
      <c r="M90" s="102"/>
      <c r="N90" s="166"/>
      <c r="O90" s="167"/>
      <c r="P90" s="167"/>
    </row>
    <row r="91" spans="1:16" s="168" customFormat="1" ht="12.75">
      <c r="A91" s="10"/>
      <c r="B91" s="146"/>
      <c r="C91" s="145" t="s">
        <v>428</v>
      </c>
      <c r="D91" s="140" t="s">
        <v>387</v>
      </c>
      <c r="E91" s="102"/>
      <c r="F91" s="118"/>
      <c r="G91" s="163">
        <f>B91*F91</f>
        <v>0</v>
      </c>
      <c r="H91" s="100"/>
      <c r="I91" s="164"/>
      <c r="J91" s="102"/>
      <c r="K91" s="165"/>
      <c r="L91" s="102"/>
      <c r="M91" s="102"/>
      <c r="N91" s="166"/>
      <c r="O91" s="167"/>
      <c r="P91" s="167"/>
    </row>
    <row r="92" spans="1:16" s="168" customFormat="1" ht="12.75">
      <c r="A92" s="10"/>
      <c r="B92" s="146"/>
      <c r="C92" s="145" t="s">
        <v>121</v>
      </c>
      <c r="D92" s="140"/>
      <c r="E92" s="102"/>
      <c r="F92" s="118"/>
      <c r="G92" s="163">
        <f>B92*F92</f>
        <v>0</v>
      </c>
      <c r="H92" s="100"/>
      <c r="I92" s="164"/>
      <c r="J92" s="102"/>
      <c r="K92" s="165"/>
      <c r="L92" s="102"/>
      <c r="M92" s="102"/>
      <c r="N92" s="166"/>
      <c r="O92" s="167"/>
      <c r="P92" s="167"/>
    </row>
    <row r="93" spans="1:16" s="168" customFormat="1" ht="12.75">
      <c r="A93" s="10"/>
      <c r="B93" s="146"/>
      <c r="C93" s="145" t="s">
        <v>217</v>
      </c>
      <c r="D93" s="140"/>
      <c r="E93" s="102"/>
      <c r="F93" s="100"/>
      <c r="G93" s="163"/>
      <c r="H93" s="100"/>
      <c r="I93" s="164"/>
      <c r="J93" s="102"/>
      <c r="K93" s="165"/>
      <c r="L93" s="102"/>
      <c r="M93" s="102"/>
      <c r="N93" s="166"/>
      <c r="O93" s="167"/>
      <c r="P93" s="167"/>
    </row>
    <row r="94" spans="1:16" s="168" customFormat="1" ht="12.75">
      <c r="A94" s="10"/>
      <c r="B94" s="146"/>
      <c r="C94" s="187" t="s">
        <v>267</v>
      </c>
      <c r="D94" s="188"/>
      <c r="E94" s="102"/>
      <c r="F94" s="100"/>
      <c r="G94" s="163"/>
      <c r="H94" s="100"/>
      <c r="I94" s="164"/>
      <c r="J94" s="102"/>
      <c r="K94" s="165"/>
      <c r="L94" s="102"/>
      <c r="M94" s="102"/>
      <c r="N94" s="166"/>
      <c r="O94" s="167"/>
      <c r="P94" s="167"/>
    </row>
    <row r="95" spans="1:16" s="168" customFormat="1" ht="12.75">
      <c r="A95" s="10"/>
      <c r="B95" s="146">
        <v>2</v>
      </c>
      <c r="C95" s="145" t="s">
        <v>414</v>
      </c>
      <c r="D95" s="140" t="s">
        <v>429</v>
      </c>
      <c r="E95" s="102" t="s">
        <v>363</v>
      </c>
      <c r="F95" s="100">
        <v>104.35</v>
      </c>
      <c r="G95" s="163">
        <f aca="true" t="shared" si="3" ref="G95:G129">B95*F95</f>
        <v>208.7</v>
      </c>
      <c r="H95" s="100"/>
      <c r="I95" s="164"/>
      <c r="J95" s="102"/>
      <c r="K95" s="165"/>
      <c r="L95" s="102"/>
      <c r="M95" s="102"/>
      <c r="N95" s="166"/>
      <c r="O95" s="167"/>
      <c r="P95" s="167"/>
    </row>
    <row r="96" spans="1:16" s="168" customFormat="1" ht="12.75">
      <c r="A96" s="10"/>
      <c r="B96" s="146">
        <v>3</v>
      </c>
      <c r="C96" s="145" t="s">
        <v>414</v>
      </c>
      <c r="D96" s="140" t="s">
        <v>429</v>
      </c>
      <c r="E96" s="102" t="s">
        <v>363</v>
      </c>
      <c r="F96" s="100">
        <v>117.96</v>
      </c>
      <c r="G96" s="163">
        <f t="shared" si="3"/>
        <v>353.88</v>
      </c>
      <c r="H96" s="100"/>
      <c r="I96" s="164"/>
      <c r="J96" s="102"/>
      <c r="K96" s="165"/>
      <c r="L96" s="102"/>
      <c r="M96" s="102"/>
      <c r="N96" s="166"/>
      <c r="O96" s="167"/>
      <c r="P96" s="167"/>
    </row>
    <row r="97" spans="1:16" s="168" customFormat="1" ht="12.75">
      <c r="A97" s="10"/>
      <c r="B97" s="146">
        <v>2</v>
      </c>
      <c r="C97" s="145" t="s">
        <v>430</v>
      </c>
      <c r="D97" s="140"/>
      <c r="E97" s="102" t="s">
        <v>363</v>
      </c>
      <c r="F97" s="100">
        <v>50</v>
      </c>
      <c r="G97" s="163">
        <f t="shared" si="3"/>
        <v>100</v>
      </c>
      <c r="H97" s="100"/>
      <c r="I97" s="164"/>
      <c r="J97" s="102"/>
      <c r="K97" s="165"/>
      <c r="L97" s="102"/>
      <c r="M97" s="102"/>
      <c r="N97" s="166"/>
      <c r="O97" s="167"/>
      <c r="P97" s="167"/>
    </row>
    <row r="98" spans="1:16" s="168" customFormat="1" ht="12.75">
      <c r="A98" s="10"/>
      <c r="B98" s="146">
        <v>1</v>
      </c>
      <c r="C98" s="145" t="s">
        <v>431</v>
      </c>
      <c r="D98" s="140"/>
      <c r="E98" s="102" t="s">
        <v>363</v>
      </c>
      <c r="F98" s="100">
        <v>30</v>
      </c>
      <c r="G98" s="163">
        <f t="shared" si="3"/>
        <v>30</v>
      </c>
      <c r="H98" s="100"/>
      <c r="I98" s="164"/>
      <c r="J98" s="102"/>
      <c r="K98" s="165"/>
      <c r="L98" s="102"/>
      <c r="M98" s="102"/>
      <c r="N98" s="166"/>
      <c r="O98" s="167"/>
      <c r="P98" s="167"/>
    </row>
    <row r="99" spans="1:16" s="168" customFormat="1" ht="12.75">
      <c r="A99" s="10"/>
      <c r="B99" s="146">
        <v>1</v>
      </c>
      <c r="C99" s="145" t="s">
        <v>415</v>
      </c>
      <c r="D99" s="140"/>
      <c r="E99" s="102" t="s">
        <v>363</v>
      </c>
      <c r="F99" s="100">
        <v>100</v>
      </c>
      <c r="G99" s="163">
        <f t="shared" si="3"/>
        <v>100</v>
      </c>
      <c r="H99" s="100"/>
      <c r="I99" s="164"/>
      <c r="J99" s="102"/>
      <c r="K99" s="165"/>
      <c r="L99" s="102"/>
      <c r="M99" s="102"/>
      <c r="N99" s="166"/>
      <c r="O99" s="167"/>
      <c r="P99" s="167"/>
    </row>
    <row r="100" spans="1:16" s="168" customFormat="1" ht="12.75">
      <c r="A100" s="10"/>
      <c r="B100" s="146">
        <v>1</v>
      </c>
      <c r="C100" s="145" t="s">
        <v>464</v>
      </c>
      <c r="D100" s="140" t="s">
        <v>465</v>
      </c>
      <c r="E100" s="102" t="s">
        <v>363</v>
      </c>
      <c r="F100" s="100">
        <v>77.12</v>
      </c>
      <c r="G100" s="163">
        <f t="shared" si="3"/>
        <v>77.12</v>
      </c>
      <c r="H100" s="100"/>
      <c r="I100" s="164"/>
      <c r="J100" s="102"/>
      <c r="K100" s="165"/>
      <c r="L100" s="102"/>
      <c r="M100" s="102"/>
      <c r="N100" s="166"/>
      <c r="O100" s="167"/>
      <c r="P100" s="167"/>
    </row>
    <row r="101" spans="1:16" s="168" customFormat="1" ht="12.75">
      <c r="A101" s="10"/>
      <c r="B101" s="146"/>
      <c r="C101" s="145" t="s">
        <v>268</v>
      </c>
      <c r="D101" s="140"/>
      <c r="E101" s="102" t="s">
        <v>363</v>
      </c>
      <c r="F101" s="100">
        <v>50</v>
      </c>
      <c r="G101" s="163">
        <f t="shared" si="3"/>
        <v>0</v>
      </c>
      <c r="H101" s="100"/>
      <c r="I101" s="164"/>
      <c r="J101" s="102"/>
      <c r="K101" s="165"/>
      <c r="L101" s="102"/>
      <c r="M101" s="102"/>
      <c r="N101" s="166"/>
      <c r="O101" s="167"/>
      <c r="P101" s="167"/>
    </row>
    <row r="102" spans="1:16" s="168" customFormat="1" ht="12.75">
      <c r="A102" s="10"/>
      <c r="B102" s="146">
        <v>1</v>
      </c>
      <c r="C102" s="145" t="s">
        <v>269</v>
      </c>
      <c r="D102" s="140" t="s">
        <v>417</v>
      </c>
      <c r="E102" s="102" t="s">
        <v>363</v>
      </c>
      <c r="F102" s="100">
        <v>136</v>
      </c>
      <c r="G102" s="163">
        <f t="shared" si="3"/>
        <v>136</v>
      </c>
      <c r="H102" s="100"/>
      <c r="I102" s="164"/>
      <c r="J102" s="102"/>
      <c r="K102" s="165"/>
      <c r="L102" s="102"/>
      <c r="M102" s="102"/>
      <c r="N102" s="166"/>
      <c r="O102" s="167"/>
      <c r="P102" s="167"/>
    </row>
    <row r="103" spans="1:16" s="168" customFormat="1" ht="12.75">
      <c r="A103" s="10"/>
      <c r="B103" s="146"/>
      <c r="C103" s="145" t="s">
        <v>270</v>
      </c>
      <c r="D103" s="140"/>
      <c r="E103" s="102" t="s">
        <v>363</v>
      </c>
      <c r="F103" s="100">
        <v>100</v>
      </c>
      <c r="G103" s="163">
        <f t="shared" si="3"/>
        <v>0</v>
      </c>
      <c r="H103" s="100"/>
      <c r="I103" s="164"/>
      <c r="J103" s="102"/>
      <c r="K103" s="165"/>
      <c r="L103" s="102"/>
      <c r="M103" s="102"/>
      <c r="N103" s="166"/>
      <c r="O103" s="167"/>
      <c r="P103" s="167"/>
    </row>
    <row r="104" spans="1:16" s="168" customFormat="1" ht="12.75">
      <c r="A104" s="10"/>
      <c r="B104" s="146"/>
      <c r="C104" s="145" t="s">
        <v>432</v>
      </c>
      <c r="D104" s="140"/>
      <c r="E104" s="102" t="s">
        <v>363</v>
      </c>
      <c r="F104" s="100">
        <v>150</v>
      </c>
      <c r="G104" s="163">
        <f t="shared" si="3"/>
        <v>0</v>
      </c>
      <c r="H104" s="100"/>
      <c r="I104" s="164"/>
      <c r="J104" s="102"/>
      <c r="K104" s="165"/>
      <c r="L104" s="102"/>
      <c r="M104" s="102"/>
      <c r="N104" s="166"/>
      <c r="O104" s="167"/>
      <c r="P104" s="167"/>
    </row>
    <row r="105" spans="1:16" s="168" customFormat="1" ht="12.75">
      <c r="A105" s="10"/>
      <c r="B105" s="146"/>
      <c r="C105" s="145" t="s">
        <v>433</v>
      </c>
      <c r="D105" s="140"/>
      <c r="E105" s="102" t="s">
        <v>363</v>
      </c>
      <c r="F105" s="100">
        <v>75</v>
      </c>
      <c r="G105" s="163">
        <f t="shared" si="3"/>
        <v>0</v>
      </c>
      <c r="H105" s="100"/>
      <c r="I105" s="164"/>
      <c r="J105" s="102"/>
      <c r="K105" s="165"/>
      <c r="L105" s="102"/>
      <c r="M105" s="102"/>
      <c r="N105" s="166"/>
      <c r="O105" s="167"/>
      <c r="P105" s="167"/>
    </row>
    <row r="106" spans="1:16" s="168" customFormat="1" ht="12.75">
      <c r="A106" s="10"/>
      <c r="B106" s="146"/>
      <c r="C106" s="145" t="s">
        <v>434</v>
      </c>
      <c r="D106" s="140"/>
      <c r="E106" s="102" t="s">
        <v>363</v>
      </c>
      <c r="F106" s="100">
        <v>75</v>
      </c>
      <c r="G106" s="163">
        <f t="shared" si="3"/>
        <v>0</v>
      </c>
      <c r="H106" s="100"/>
      <c r="I106" s="164"/>
      <c r="J106" s="102"/>
      <c r="K106" s="165"/>
      <c r="L106" s="102"/>
      <c r="M106" s="102"/>
      <c r="N106" s="166"/>
      <c r="O106" s="167"/>
      <c r="P106" s="167"/>
    </row>
    <row r="107" spans="1:16" s="168" customFormat="1" ht="12.75">
      <c r="A107" s="10"/>
      <c r="B107" s="146"/>
      <c r="C107" s="145" t="s">
        <v>150</v>
      </c>
      <c r="D107" s="140"/>
      <c r="E107" s="102" t="s">
        <v>363</v>
      </c>
      <c r="F107" s="100">
        <v>25</v>
      </c>
      <c r="G107" s="163">
        <f t="shared" si="3"/>
        <v>0</v>
      </c>
      <c r="H107" s="100"/>
      <c r="I107" s="164"/>
      <c r="J107" s="102"/>
      <c r="K107" s="165"/>
      <c r="L107" s="102"/>
      <c r="M107" s="102"/>
      <c r="N107" s="166"/>
      <c r="O107" s="167"/>
      <c r="P107" s="167"/>
    </row>
    <row r="108" spans="1:16" s="168" customFormat="1" ht="12.75">
      <c r="A108" s="10"/>
      <c r="B108" s="146"/>
      <c r="C108" s="145" t="s">
        <v>154</v>
      </c>
      <c r="D108" s="140"/>
      <c r="E108" s="102" t="s">
        <v>363</v>
      </c>
      <c r="F108" s="100">
        <v>100</v>
      </c>
      <c r="G108" s="163">
        <f t="shared" si="3"/>
        <v>0</v>
      </c>
      <c r="H108" s="100"/>
      <c r="I108" s="164"/>
      <c r="J108" s="102"/>
      <c r="K108" s="165"/>
      <c r="L108" s="102"/>
      <c r="M108" s="102"/>
      <c r="N108" s="166"/>
      <c r="O108" s="167"/>
      <c r="P108" s="167"/>
    </row>
    <row r="109" spans="1:16" s="168" customFormat="1" ht="12.75">
      <c r="A109" s="10"/>
      <c r="B109" s="146">
        <v>1</v>
      </c>
      <c r="C109" s="145" t="s">
        <v>71</v>
      </c>
      <c r="D109" s="140" t="s">
        <v>455</v>
      </c>
      <c r="E109" s="102" t="s">
        <v>363</v>
      </c>
      <c r="F109" s="100">
        <v>90.73</v>
      </c>
      <c r="G109" s="163">
        <f t="shared" si="3"/>
        <v>90.73</v>
      </c>
      <c r="H109" s="100"/>
      <c r="I109" s="164"/>
      <c r="J109" s="102"/>
      <c r="K109" s="165"/>
      <c r="L109" s="102"/>
      <c r="M109" s="102"/>
      <c r="N109" s="166"/>
      <c r="O109" s="167"/>
      <c r="P109" s="167"/>
    </row>
    <row r="110" spans="1:16" s="168" customFormat="1" ht="12.75">
      <c r="A110" s="10"/>
      <c r="B110" s="146">
        <v>1</v>
      </c>
      <c r="C110" s="145" t="s">
        <v>151</v>
      </c>
      <c r="D110" s="140" t="s">
        <v>435</v>
      </c>
      <c r="E110" s="102" t="s">
        <v>363</v>
      </c>
      <c r="F110" s="100">
        <v>145.19</v>
      </c>
      <c r="G110" s="163">
        <f t="shared" si="3"/>
        <v>145.19</v>
      </c>
      <c r="H110" s="100"/>
      <c r="I110" s="164"/>
      <c r="J110" s="102"/>
      <c r="K110" s="165"/>
      <c r="L110" s="102"/>
      <c r="M110" s="102"/>
      <c r="N110" s="166"/>
      <c r="O110" s="167"/>
      <c r="P110" s="167"/>
    </row>
    <row r="111" spans="1:16" s="168" customFormat="1" ht="12.75">
      <c r="A111" s="10"/>
      <c r="B111" s="146">
        <v>1</v>
      </c>
      <c r="C111" s="145" t="s">
        <v>454</v>
      </c>
      <c r="D111" s="140"/>
      <c r="E111" s="102" t="s">
        <v>363</v>
      </c>
      <c r="F111" s="100">
        <v>7.69</v>
      </c>
      <c r="G111" s="163">
        <f t="shared" si="3"/>
        <v>7.69</v>
      </c>
      <c r="H111" s="100"/>
      <c r="I111" s="164"/>
      <c r="J111" s="102"/>
      <c r="K111" s="165"/>
      <c r="L111" s="102"/>
      <c r="M111" s="102"/>
      <c r="N111" s="166"/>
      <c r="O111" s="167"/>
      <c r="P111" s="167"/>
    </row>
    <row r="112" spans="1:16" s="168" customFormat="1" ht="12.75">
      <c r="A112" s="10"/>
      <c r="B112" s="146">
        <v>1</v>
      </c>
      <c r="C112" s="145" t="s">
        <v>436</v>
      </c>
      <c r="D112" s="140" t="s">
        <v>437</v>
      </c>
      <c r="E112" s="102" t="s">
        <v>363</v>
      </c>
      <c r="F112" s="100">
        <v>27.18</v>
      </c>
      <c r="G112" s="163">
        <f t="shared" si="3"/>
        <v>27.18</v>
      </c>
      <c r="H112" s="100"/>
      <c r="I112" s="164"/>
      <c r="J112" s="102"/>
      <c r="K112" s="165"/>
      <c r="L112" s="102"/>
      <c r="M112" s="102"/>
      <c r="N112" s="166"/>
      <c r="O112" s="167"/>
      <c r="P112" s="167"/>
    </row>
    <row r="113" spans="1:16" s="168" customFormat="1" ht="12.75">
      <c r="A113" s="10"/>
      <c r="B113" s="146"/>
      <c r="C113" s="145" t="s">
        <v>272</v>
      </c>
      <c r="D113" s="140"/>
      <c r="E113" s="102" t="s">
        <v>363</v>
      </c>
      <c r="F113" s="100">
        <v>25</v>
      </c>
      <c r="G113" s="163">
        <f t="shared" si="3"/>
        <v>0</v>
      </c>
      <c r="H113" s="100"/>
      <c r="I113" s="164"/>
      <c r="J113" s="102"/>
      <c r="K113" s="165"/>
      <c r="L113" s="102"/>
      <c r="M113" s="102"/>
      <c r="N113" s="166"/>
      <c r="O113" s="167"/>
      <c r="P113" s="167"/>
    </row>
    <row r="114" spans="1:16" s="168" customFormat="1" ht="12.75">
      <c r="A114" s="10"/>
      <c r="B114" s="146"/>
      <c r="C114" s="145" t="s">
        <v>153</v>
      </c>
      <c r="D114" s="140"/>
      <c r="E114" s="102" t="s">
        <v>363</v>
      </c>
      <c r="F114" s="118"/>
      <c r="G114" s="163">
        <f t="shared" si="3"/>
        <v>0</v>
      </c>
      <c r="H114" s="100"/>
      <c r="I114" s="164"/>
      <c r="J114" s="102"/>
      <c r="K114" s="165"/>
      <c r="L114" s="102"/>
      <c r="M114" s="102"/>
      <c r="N114" s="166"/>
      <c r="O114" s="167"/>
      <c r="P114" s="167"/>
    </row>
    <row r="115" spans="1:16" s="168" customFormat="1" ht="12.75">
      <c r="A115" s="10"/>
      <c r="B115" s="146"/>
      <c r="C115" s="145" t="s">
        <v>273</v>
      </c>
      <c r="D115" s="140"/>
      <c r="E115" s="102" t="s">
        <v>363</v>
      </c>
      <c r="F115" s="118"/>
      <c r="G115" s="163">
        <f t="shared" si="3"/>
        <v>0</v>
      </c>
      <c r="H115" s="100"/>
      <c r="I115" s="164"/>
      <c r="J115" s="102"/>
      <c r="K115" s="165"/>
      <c r="L115" s="102"/>
      <c r="M115" s="102"/>
      <c r="N115" s="166"/>
      <c r="O115" s="167"/>
      <c r="P115" s="167"/>
    </row>
    <row r="116" spans="1:16" s="168" customFormat="1" ht="12.75">
      <c r="A116" s="10"/>
      <c r="B116" s="146"/>
      <c r="C116" s="145" t="s">
        <v>274</v>
      </c>
      <c r="D116" s="140"/>
      <c r="E116" s="102" t="s">
        <v>363</v>
      </c>
      <c r="F116" s="118" t="s">
        <v>70</v>
      </c>
      <c r="G116" s="163">
        <f t="shared" si="3"/>
        <v>0</v>
      </c>
      <c r="H116" s="100"/>
      <c r="I116" s="164"/>
      <c r="J116" s="102"/>
      <c r="K116" s="165"/>
      <c r="L116" s="102"/>
      <c r="M116" s="102"/>
      <c r="N116" s="166"/>
      <c r="O116" s="167"/>
      <c r="P116" s="167"/>
    </row>
    <row r="117" spans="1:16" s="168" customFormat="1" ht="12.75">
      <c r="A117" s="10"/>
      <c r="B117" s="146"/>
      <c r="C117" s="145" t="s">
        <v>438</v>
      </c>
      <c r="D117" s="140"/>
      <c r="E117" s="102" t="s">
        <v>363</v>
      </c>
      <c r="F117" s="100">
        <v>15</v>
      </c>
      <c r="G117" s="163">
        <f t="shared" si="3"/>
        <v>0</v>
      </c>
      <c r="H117" s="100"/>
      <c r="I117" s="164"/>
      <c r="J117" s="102"/>
      <c r="K117" s="165"/>
      <c r="L117" s="102"/>
      <c r="M117" s="102"/>
      <c r="N117" s="166"/>
      <c r="O117" s="167"/>
      <c r="P117" s="167"/>
    </row>
    <row r="118" spans="1:16" s="168" customFormat="1" ht="12.75">
      <c r="A118" s="10"/>
      <c r="B118" s="146"/>
      <c r="C118" s="145" t="s">
        <v>329</v>
      </c>
      <c r="D118" s="140"/>
      <c r="E118" s="102" t="s">
        <v>363</v>
      </c>
      <c r="F118" s="100"/>
      <c r="G118" s="163">
        <f t="shared" si="3"/>
        <v>0</v>
      </c>
      <c r="H118" s="100"/>
      <c r="I118" s="164"/>
      <c r="J118" s="102"/>
      <c r="K118" s="165"/>
      <c r="L118" s="102"/>
      <c r="M118" s="102"/>
      <c r="N118" s="166"/>
      <c r="O118" s="167"/>
      <c r="P118" s="167"/>
    </row>
    <row r="119" spans="1:16" s="168" customFormat="1" ht="12.75">
      <c r="A119" s="10"/>
      <c r="B119" s="146">
        <v>1</v>
      </c>
      <c r="C119" s="145" t="s">
        <v>419</v>
      </c>
      <c r="D119" s="140" t="s">
        <v>420</v>
      </c>
      <c r="E119" s="102" t="s">
        <v>363</v>
      </c>
      <c r="F119" s="100">
        <v>56.72</v>
      </c>
      <c r="G119" s="163">
        <f t="shared" si="3"/>
        <v>56.72</v>
      </c>
      <c r="H119" s="100"/>
      <c r="I119" s="164"/>
      <c r="J119" s="102"/>
      <c r="K119" s="165"/>
      <c r="L119" s="102"/>
      <c r="M119" s="102"/>
      <c r="N119" s="166"/>
      <c r="O119" s="167"/>
      <c r="P119" s="167"/>
    </row>
    <row r="120" spans="1:16" s="168" customFormat="1" ht="12.75">
      <c r="A120" s="10"/>
      <c r="B120" s="146">
        <v>1</v>
      </c>
      <c r="C120" s="145" t="s">
        <v>456</v>
      </c>
      <c r="D120" s="140" t="s">
        <v>461</v>
      </c>
      <c r="E120" s="102" t="s">
        <v>363</v>
      </c>
      <c r="F120" s="100">
        <v>18</v>
      </c>
      <c r="G120" s="163">
        <f t="shared" si="3"/>
        <v>18</v>
      </c>
      <c r="H120" s="100"/>
      <c r="I120" s="164"/>
      <c r="J120" s="102"/>
      <c r="K120" s="165"/>
      <c r="L120" s="102"/>
      <c r="M120" s="102"/>
      <c r="N120" s="166"/>
      <c r="O120" s="167"/>
      <c r="P120" s="167"/>
    </row>
    <row r="121" spans="1:16" s="168" customFormat="1" ht="12.75">
      <c r="A121" s="10"/>
      <c r="B121" s="146">
        <v>3</v>
      </c>
      <c r="C121" s="145" t="s">
        <v>457</v>
      </c>
      <c r="D121" s="140" t="s">
        <v>461</v>
      </c>
      <c r="E121" s="102" t="s">
        <v>363</v>
      </c>
      <c r="F121" s="100">
        <v>99.76</v>
      </c>
      <c r="G121" s="163">
        <f t="shared" si="3"/>
        <v>299.28000000000003</v>
      </c>
      <c r="H121" s="100"/>
      <c r="I121" s="164"/>
      <c r="J121" s="102"/>
      <c r="K121" s="165"/>
      <c r="L121" s="102"/>
      <c r="M121" s="102"/>
      <c r="N121" s="166"/>
      <c r="O121" s="167"/>
      <c r="P121" s="167"/>
    </row>
    <row r="122" spans="1:16" s="168" customFormat="1" ht="12.75">
      <c r="A122" s="10"/>
      <c r="B122" s="146">
        <v>1</v>
      </c>
      <c r="C122" s="145" t="s">
        <v>458</v>
      </c>
      <c r="D122" s="140" t="s">
        <v>461</v>
      </c>
      <c r="E122" s="102" t="s">
        <v>363</v>
      </c>
      <c r="F122" s="100">
        <v>55.32</v>
      </c>
      <c r="G122" s="163">
        <f t="shared" si="3"/>
        <v>55.32</v>
      </c>
      <c r="H122" s="100"/>
      <c r="I122" s="164"/>
      <c r="J122" s="102"/>
      <c r="K122" s="165"/>
      <c r="L122" s="102"/>
      <c r="M122" s="102"/>
      <c r="N122" s="166"/>
      <c r="O122" s="167"/>
      <c r="P122" s="167"/>
    </row>
    <row r="123" spans="1:16" s="168" customFormat="1" ht="12.75">
      <c r="A123" s="10"/>
      <c r="B123" s="146">
        <v>1</v>
      </c>
      <c r="C123" s="145" t="s">
        <v>459</v>
      </c>
      <c r="D123" s="140" t="s">
        <v>461</v>
      </c>
      <c r="E123" s="102" t="s">
        <v>363</v>
      </c>
      <c r="F123" s="100">
        <v>32.2</v>
      </c>
      <c r="G123" s="163">
        <f t="shared" si="3"/>
        <v>32.2</v>
      </c>
      <c r="H123" s="100"/>
      <c r="I123" s="164"/>
      <c r="J123" s="102"/>
      <c r="K123" s="165"/>
      <c r="L123" s="102"/>
      <c r="M123" s="102"/>
      <c r="N123" s="166"/>
      <c r="O123" s="167"/>
      <c r="P123" s="167"/>
    </row>
    <row r="124" spans="1:16" s="168" customFormat="1" ht="12.75">
      <c r="A124" s="10"/>
      <c r="B124" s="146">
        <v>1</v>
      </c>
      <c r="C124" s="145" t="s">
        <v>460</v>
      </c>
      <c r="D124" s="140" t="s">
        <v>461</v>
      </c>
      <c r="E124" s="102" t="s">
        <v>363</v>
      </c>
      <c r="F124" s="100">
        <v>19</v>
      </c>
      <c r="G124" s="163">
        <f t="shared" si="3"/>
        <v>19</v>
      </c>
      <c r="H124" s="100"/>
      <c r="I124" s="164"/>
      <c r="J124" s="102"/>
      <c r="K124" s="165"/>
      <c r="L124" s="102"/>
      <c r="M124" s="102"/>
      <c r="N124" s="166"/>
      <c r="O124" s="167"/>
      <c r="P124" s="167"/>
    </row>
    <row r="125" spans="1:16" s="168" customFormat="1" ht="12.75">
      <c r="A125" s="10"/>
      <c r="B125" s="146">
        <v>3</v>
      </c>
      <c r="C125" s="145" t="s">
        <v>462</v>
      </c>
      <c r="D125" s="140" t="s">
        <v>463</v>
      </c>
      <c r="E125" s="102" t="s">
        <v>363</v>
      </c>
      <c r="F125" s="100">
        <v>16.54</v>
      </c>
      <c r="G125" s="163">
        <f t="shared" si="3"/>
        <v>49.62</v>
      </c>
      <c r="H125" s="100"/>
      <c r="I125" s="164"/>
      <c r="J125" s="102"/>
      <c r="K125" s="165"/>
      <c r="L125" s="102"/>
      <c r="M125" s="102"/>
      <c r="N125" s="166"/>
      <c r="O125" s="167"/>
      <c r="P125" s="167"/>
    </row>
    <row r="126" spans="1:16" s="168" customFormat="1" ht="12.75">
      <c r="A126" s="10"/>
      <c r="B126" s="146"/>
      <c r="C126" s="145" t="s">
        <v>271</v>
      </c>
      <c r="D126" s="140"/>
      <c r="E126" s="102"/>
      <c r="F126" s="118"/>
      <c r="G126" s="163">
        <f t="shared" si="3"/>
        <v>0</v>
      </c>
      <c r="H126" s="100"/>
      <c r="I126" s="164"/>
      <c r="J126" s="102"/>
      <c r="K126" s="165"/>
      <c r="L126" s="102"/>
      <c r="M126" s="102"/>
      <c r="N126" s="166"/>
      <c r="O126" s="167"/>
      <c r="P126" s="167"/>
    </row>
    <row r="127" spans="1:16" s="168" customFormat="1" ht="12.75">
      <c r="A127" s="10"/>
      <c r="B127" s="146"/>
      <c r="C127" s="145" t="s">
        <v>449</v>
      </c>
      <c r="D127" s="140"/>
      <c r="E127" s="102"/>
      <c r="F127" s="118"/>
      <c r="G127" s="163">
        <f t="shared" si="3"/>
        <v>0</v>
      </c>
      <c r="H127" s="100"/>
      <c r="I127" s="164"/>
      <c r="J127" s="102"/>
      <c r="K127" s="165"/>
      <c r="L127" s="102"/>
      <c r="M127" s="102"/>
      <c r="N127" s="166"/>
      <c r="O127" s="167"/>
      <c r="P127" s="167"/>
    </row>
    <row r="128" spans="1:16" s="168" customFormat="1" ht="12.75">
      <c r="A128" s="10"/>
      <c r="B128" s="146"/>
      <c r="C128" s="145" t="s">
        <v>152</v>
      </c>
      <c r="D128" s="140"/>
      <c r="E128" s="102"/>
      <c r="F128" s="118"/>
      <c r="G128" s="163">
        <f t="shared" si="3"/>
        <v>0</v>
      </c>
      <c r="H128" s="100"/>
      <c r="I128" s="164"/>
      <c r="J128" s="102"/>
      <c r="K128" s="165"/>
      <c r="L128" s="102"/>
      <c r="M128" s="102"/>
      <c r="N128" s="166"/>
      <c r="O128" s="167"/>
      <c r="P128" s="167"/>
    </row>
    <row r="129" spans="1:16" s="168" customFormat="1" ht="12.75">
      <c r="A129" s="10"/>
      <c r="B129" s="146"/>
      <c r="C129" s="145" t="s">
        <v>416</v>
      </c>
      <c r="D129" s="140"/>
      <c r="E129" s="102"/>
      <c r="F129" s="118"/>
      <c r="G129" s="163">
        <f t="shared" si="3"/>
        <v>0</v>
      </c>
      <c r="H129" s="100"/>
      <c r="I129" s="164"/>
      <c r="J129" s="102"/>
      <c r="K129" s="165"/>
      <c r="L129" s="102"/>
      <c r="M129" s="102"/>
      <c r="N129" s="166"/>
      <c r="O129" s="167"/>
      <c r="P129" s="167"/>
    </row>
    <row r="130" spans="1:16" s="168" customFormat="1" ht="12.75">
      <c r="A130" s="10"/>
      <c r="B130" s="146"/>
      <c r="C130" s="145" t="s">
        <v>217</v>
      </c>
      <c r="D130" s="140"/>
      <c r="E130" s="102"/>
      <c r="F130" s="100"/>
      <c r="G130" s="163"/>
      <c r="H130" s="100"/>
      <c r="I130" s="164"/>
      <c r="J130" s="102"/>
      <c r="K130" s="165"/>
      <c r="L130" s="102"/>
      <c r="M130" s="102"/>
      <c r="N130" s="166"/>
      <c r="O130" s="167"/>
      <c r="P130" s="167"/>
    </row>
    <row r="131" spans="1:16" s="168" customFormat="1" ht="12.75">
      <c r="A131" s="10"/>
      <c r="B131" s="146"/>
      <c r="C131" s="187" t="s">
        <v>330</v>
      </c>
      <c r="D131" s="188"/>
      <c r="E131" s="102"/>
      <c r="F131" s="100"/>
      <c r="G131" s="163"/>
      <c r="H131" s="100"/>
      <c r="I131" s="164"/>
      <c r="J131" s="102"/>
      <c r="K131" s="165"/>
      <c r="L131" s="102"/>
      <c r="M131" s="102"/>
      <c r="N131" s="166"/>
      <c r="O131" s="167"/>
      <c r="P131" s="167"/>
    </row>
    <row r="132" spans="1:16" s="168" customFormat="1" ht="12.75">
      <c r="A132" s="10"/>
      <c r="B132" s="146">
        <v>1</v>
      </c>
      <c r="C132" s="145" t="s">
        <v>439</v>
      </c>
      <c r="D132" s="140" t="s">
        <v>364</v>
      </c>
      <c r="E132" s="102" t="s">
        <v>363</v>
      </c>
      <c r="F132" s="100">
        <v>2.27</v>
      </c>
      <c r="G132" s="163">
        <f aca="true" t="shared" si="4" ref="G132:G140">B132*F132</f>
        <v>2.27</v>
      </c>
      <c r="H132" s="100"/>
      <c r="I132" s="164"/>
      <c r="J132" s="102"/>
      <c r="K132" s="165"/>
      <c r="L132" s="102"/>
      <c r="M132" s="102"/>
      <c r="N132" s="166"/>
      <c r="O132" s="167"/>
      <c r="P132" s="167"/>
    </row>
    <row r="133" spans="1:16" s="168" customFormat="1" ht="12.75">
      <c r="A133" s="10"/>
      <c r="B133" s="146"/>
      <c r="C133" s="145" t="s">
        <v>331</v>
      </c>
      <c r="D133" s="140"/>
      <c r="E133" s="102" t="s">
        <v>363</v>
      </c>
      <c r="F133" s="100">
        <v>10</v>
      </c>
      <c r="G133" s="163">
        <f t="shared" si="4"/>
        <v>0</v>
      </c>
      <c r="H133" s="100"/>
      <c r="I133" s="164"/>
      <c r="J133" s="102"/>
      <c r="K133" s="165"/>
      <c r="L133" s="102"/>
      <c r="M133" s="102"/>
      <c r="N133" s="166"/>
      <c r="O133" s="167"/>
      <c r="P133" s="167"/>
    </row>
    <row r="134" spans="1:16" s="168" customFormat="1" ht="12.75">
      <c r="A134" s="10"/>
      <c r="B134" s="146"/>
      <c r="C134" s="145" t="s">
        <v>440</v>
      </c>
      <c r="D134" s="140"/>
      <c r="E134" s="102" t="s">
        <v>363</v>
      </c>
      <c r="F134" s="118"/>
      <c r="G134" s="163">
        <f t="shared" si="4"/>
        <v>0</v>
      </c>
      <c r="H134" s="100"/>
      <c r="I134" s="164"/>
      <c r="J134" s="102"/>
      <c r="K134" s="165"/>
      <c r="L134" s="102"/>
      <c r="M134" s="102"/>
      <c r="N134" s="166"/>
      <c r="O134" s="167"/>
      <c r="P134" s="167"/>
    </row>
    <row r="135" spans="1:16" s="168" customFormat="1" ht="12.75">
      <c r="A135" s="10"/>
      <c r="B135" s="146"/>
      <c r="C135" s="145" t="s">
        <v>333</v>
      </c>
      <c r="D135" s="140"/>
      <c r="E135" s="102" t="s">
        <v>363</v>
      </c>
      <c r="F135" s="118"/>
      <c r="G135" s="163">
        <f t="shared" si="4"/>
        <v>0</v>
      </c>
      <c r="H135" s="100"/>
      <c r="I135" s="164"/>
      <c r="J135" s="102"/>
      <c r="K135" s="165"/>
      <c r="L135" s="102"/>
      <c r="M135" s="102"/>
      <c r="N135" s="166"/>
      <c r="O135" s="167"/>
      <c r="P135" s="167"/>
    </row>
    <row r="136" spans="1:16" s="168" customFormat="1" ht="12.75">
      <c r="A136" s="10"/>
      <c r="B136" s="146"/>
      <c r="C136" s="145" t="s">
        <v>334</v>
      </c>
      <c r="D136" s="140"/>
      <c r="E136" s="102" t="s">
        <v>363</v>
      </c>
      <c r="F136" s="118"/>
      <c r="G136" s="163">
        <f t="shared" si="4"/>
        <v>0</v>
      </c>
      <c r="H136" s="100"/>
      <c r="I136" s="164"/>
      <c r="J136" s="102"/>
      <c r="K136" s="165"/>
      <c r="L136" s="102"/>
      <c r="M136" s="102"/>
      <c r="N136" s="166"/>
      <c r="O136" s="167"/>
      <c r="P136" s="167"/>
    </row>
    <row r="137" spans="1:16" s="168" customFormat="1" ht="12.75">
      <c r="A137" s="10"/>
      <c r="B137" s="146"/>
      <c r="C137" s="145" t="s">
        <v>198</v>
      </c>
      <c r="D137" s="140"/>
      <c r="E137" s="102" t="s">
        <v>363</v>
      </c>
      <c r="F137" s="118"/>
      <c r="G137" s="163">
        <f t="shared" si="4"/>
        <v>0</v>
      </c>
      <c r="H137" s="100"/>
      <c r="I137" s="164"/>
      <c r="J137" s="102"/>
      <c r="K137" s="165"/>
      <c r="L137" s="102"/>
      <c r="M137" s="102"/>
      <c r="N137" s="166"/>
      <c r="O137" s="167"/>
      <c r="P137" s="167"/>
    </row>
    <row r="138" spans="1:16" s="168" customFormat="1" ht="12.75">
      <c r="A138" s="10"/>
      <c r="B138" s="146"/>
      <c r="C138" s="145" t="s">
        <v>79</v>
      </c>
      <c r="D138" s="140"/>
      <c r="E138" s="102" t="s">
        <v>363</v>
      </c>
      <c r="F138" s="118"/>
      <c r="G138" s="163">
        <f t="shared" si="4"/>
        <v>0</v>
      </c>
      <c r="H138" s="100"/>
      <c r="I138" s="164"/>
      <c r="J138" s="102"/>
      <c r="K138" s="165"/>
      <c r="L138" s="102"/>
      <c r="M138" s="102"/>
      <c r="N138" s="166"/>
      <c r="O138" s="167"/>
      <c r="P138" s="167"/>
    </row>
    <row r="139" spans="1:16" s="168" customFormat="1" ht="12.75">
      <c r="A139" s="10"/>
      <c r="B139" s="146"/>
      <c r="C139" s="145" t="s">
        <v>332</v>
      </c>
      <c r="D139" s="140"/>
      <c r="E139" s="102"/>
      <c r="F139" s="118"/>
      <c r="G139" s="163">
        <f t="shared" si="4"/>
        <v>0</v>
      </c>
      <c r="H139" s="100"/>
      <c r="I139" s="164"/>
      <c r="J139" s="102"/>
      <c r="K139" s="165"/>
      <c r="L139" s="102"/>
      <c r="M139" s="102"/>
      <c r="N139" s="166"/>
      <c r="O139" s="167"/>
      <c r="P139" s="167"/>
    </row>
    <row r="140" spans="1:16" s="168" customFormat="1" ht="12.75">
      <c r="A140" s="10"/>
      <c r="B140" s="146"/>
      <c r="C140" s="145" t="s">
        <v>199</v>
      </c>
      <c r="D140" s="140"/>
      <c r="E140" s="102"/>
      <c r="F140" s="118"/>
      <c r="G140" s="163">
        <f t="shared" si="4"/>
        <v>0</v>
      </c>
      <c r="H140" s="100"/>
      <c r="I140" s="164"/>
      <c r="J140" s="102"/>
      <c r="K140" s="165"/>
      <c r="L140" s="102"/>
      <c r="M140" s="102"/>
      <c r="N140" s="166"/>
      <c r="O140" s="167"/>
      <c r="P140" s="167"/>
    </row>
    <row r="141" spans="1:16" s="168" customFormat="1" ht="12.75">
      <c r="A141" s="10"/>
      <c r="B141" s="146"/>
      <c r="C141" s="145"/>
      <c r="D141" s="140"/>
      <c r="E141" s="102"/>
      <c r="F141" s="118"/>
      <c r="G141" s="163"/>
      <c r="H141" s="100"/>
      <c r="I141" s="164"/>
      <c r="J141" s="102"/>
      <c r="K141" s="165"/>
      <c r="L141" s="102"/>
      <c r="M141" s="102"/>
      <c r="N141" s="166"/>
      <c r="O141" s="167"/>
      <c r="P141" s="167"/>
    </row>
    <row r="142" spans="1:16" s="168" customFormat="1" ht="12.75">
      <c r="A142" s="10"/>
      <c r="B142" s="146"/>
      <c r="C142" s="187" t="s">
        <v>155</v>
      </c>
      <c r="D142" s="188"/>
      <c r="E142" s="102"/>
      <c r="F142" s="100"/>
      <c r="G142" s="163"/>
      <c r="H142" s="100"/>
      <c r="I142" s="164"/>
      <c r="J142" s="102"/>
      <c r="K142" s="165"/>
      <c r="L142" s="102"/>
      <c r="M142" s="102"/>
      <c r="N142" s="166"/>
      <c r="O142" s="167"/>
      <c r="P142" s="167"/>
    </row>
    <row r="143" spans="1:16" s="168" customFormat="1" ht="12.75">
      <c r="A143" s="10"/>
      <c r="B143" s="146"/>
      <c r="C143" s="145" t="s">
        <v>157</v>
      </c>
      <c r="D143" s="140"/>
      <c r="E143" s="102" t="s">
        <v>363</v>
      </c>
      <c r="F143" s="118"/>
      <c r="G143" s="163">
        <f aca="true" t="shared" si="5" ref="G143:G174">B143*F143</f>
        <v>0</v>
      </c>
      <c r="H143" s="100"/>
      <c r="I143" s="164"/>
      <c r="J143" s="102"/>
      <c r="K143" s="165"/>
      <c r="L143" s="102"/>
      <c r="M143" s="102"/>
      <c r="N143" s="166"/>
      <c r="O143" s="167"/>
      <c r="P143" s="167"/>
    </row>
    <row r="144" spans="1:16" s="168" customFormat="1" ht="12.75">
      <c r="A144" s="10"/>
      <c r="B144" s="146">
        <v>1</v>
      </c>
      <c r="C144" s="145" t="s">
        <v>498</v>
      </c>
      <c r="D144" s="140" t="s">
        <v>499</v>
      </c>
      <c r="E144" s="102" t="s">
        <v>363</v>
      </c>
      <c r="F144" s="100">
        <v>108.45</v>
      </c>
      <c r="G144" s="163">
        <f t="shared" si="5"/>
        <v>108.45</v>
      </c>
      <c r="H144" s="100"/>
      <c r="I144" s="164"/>
      <c r="J144" s="102"/>
      <c r="K144" s="165"/>
      <c r="L144" s="102"/>
      <c r="M144" s="102"/>
      <c r="N144" s="166"/>
      <c r="O144" s="167"/>
      <c r="P144" s="167"/>
    </row>
    <row r="145" spans="1:16" s="168" customFormat="1" ht="12.75">
      <c r="A145" s="10"/>
      <c r="B145" s="146"/>
      <c r="C145" s="145" t="s">
        <v>275</v>
      </c>
      <c r="D145" s="140"/>
      <c r="E145" s="102" t="s">
        <v>363</v>
      </c>
      <c r="F145" s="100">
        <v>20</v>
      </c>
      <c r="G145" s="163">
        <f t="shared" si="5"/>
        <v>0</v>
      </c>
      <c r="H145" s="100"/>
      <c r="I145" s="164"/>
      <c r="J145" s="102"/>
      <c r="K145" s="165"/>
      <c r="L145" s="102"/>
      <c r="M145" s="102"/>
      <c r="N145" s="166"/>
      <c r="O145" s="167"/>
      <c r="P145" s="167"/>
    </row>
    <row r="146" spans="1:16" s="168" customFormat="1" ht="12.75">
      <c r="A146" s="10"/>
      <c r="B146" s="146">
        <v>1</v>
      </c>
      <c r="C146" s="145" t="s">
        <v>496</v>
      </c>
      <c r="D146" s="140" t="s">
        <v>497</v>
      </c>
      <c r="E146" s="102" t="s">
        <v>363</v>
      </c>
      <c r="F146" s="100">
        <v>38.57</v>
      </c>
      <c r="G146" s="163">
        <f t="shared" si="5"/>
        <v>38.57</v>
      </c>
      <c r="H146" s="100"/>
      <c r="I146" s="164"/>
      <c r="J146" s="102"/>
      <c r="K146" s="165"/>
      <c r="L146" s="102"/>
      <c r="M146" s="102"/>
      <c r="N146" s="166"/>
      <c r="O146" s="167"/>
      <c r="P146" s="167"/>
    </row>
    <row r="147" spans="1:16" s="168" customFormat="1" ht="12.75">
      <c r="A147" s="10"/>
      <c r="B147" s="146"/>
      <c r="C147" s="145" t="s">
        <v>495</v>
      </c>
      <c r="D147" s="140"/>
      <c r="E147" s="102" t="s">
        <v>363</v>
      </c>
      <c r="F147" s="100">
        <v>50</v>
      </c>
      <c r="G147" s="163">
        <f t="shared" si="5"/>
        <v>0</v>
      </c>
      <c r="H147" s="100"/>
      <c r="I147" s="164"/>
      <c r="J147" s="102"/>
      <c r="K147" s="165"/>
      <c r="L147" s="102"/>
      <c r="M147" s="102"/>
      <c r="N147" s="166"/>
      <c r="O147" s="167"/>
      <c r="P147" s="167"/>
    </row>
    <row r="148" spans="1:16" s="168" customFormat="1" ht="12.75">
      <c r="A148" s="10"/>
      <c r="B148" s="146">
        <v>1</v>
      </c>
      <c r="C148" s="145" t="s">
        <v>277</v>
      </c>
      <c r="D148" s="140"/>
      <c r="E148" s="102" t="s">
        <v>363</v>
      </c>
      <c r="F148" s="118"/>
      <c r="G148" s="163">
        <f t="shared" si="5"/>
        <v>0</v>
      </c>
      <c r="H148" s="100"/>
      <c r="I148" s="164"/>
      <c r="J148" s="102"/>
      <c r="K148" s="165"/>
      <c r="L148" s="102"/>
      <c r="M148" s="102"/>
      <c r="N148" s="166"/>
      <c r="O148" s="167"/>
      <c r="P148" s="167"/>
    </row>
    <row r="149" spans="1:16" s="168" customFormat="1" ht="12.75">
      <c r="A149" s="10"/>
      <c r="B149" s="146"/>
      <c r="C149" s="145" t="s">
        <v>278</v>
      </c>
      <c r="D149" s="140"/>
      <c r="E149" s="102" t="s">
        <v>363</v>
      </c>
      <c r="F149" s="118">
        <v>2.25</v>
      </c>
      <c r="G149" s="163">
        <f t="shared" si="5"/>
        <v>0</v>
      </c>
      <c r="H149" s="100"/>
      <c r="I149" s="164"/>
      <c r="J149" s="102"/>
      <c r="K149" s="165"/>
      <c r="L149" s="102"/>
      <c r="M149" s="102"/>
      <c r="N149" s="166"/>
      <c r="O149" s="167"/>
      <c r="P149" s="167"/>
    </row>
    <row r="150" spans="1:16" s="168" customFormat="1" ht="12.75">
      <c r="A150" s="10"/>
      <c r="B150" s="146">
        <v>1</v>
      </c>
      <c r="C150" s="145" t="s">
        <v>279</v>
      </c>
      <c r="D150" s="140" t="s">
        <v>365</v>
      </c>
      <c r="E150" s="102" t="s">
        <v>363</v>
      </c>
      <c r="F150" s="100">
        <v>13.61</v>
      </c>
      <c r="G150" s="163">
        <f t="shared" si="5"/>
        <v>13.61</v>
      </c>
      <c r="H150" s="100"/>
      <c r="I150" s="164"/>
      <c r="J150" s="102"/>
      <c r="K150" s="165"/>
      <c r="L150" s="102"/>
      <c r="M150" s="102"/>
      <c r="N150" s="166"/>
      <c r="O150" s="167"/>
      <c r="P150" s="167"/>
    </row>
    <row r="151" spans="1:16" s="168" customFormat="1" ht="12.75">
      <c r="A151" s="10"/>
      <c r="B151" s="146">
        <v>1</v>
      </c>
      <c r="C151" s="145" t="s">
        <v>280</v>
      </c>
      <c r="D151" s="140"/>
      <c r="E151" s="102" t="s">
        <v>363</v>
      </c>
      <c r="F151" s="100">
        <v>4.49</v>
      </c>
      <c r="G151" s="163">
        <f t="shared" si="5"/>
        <v>4.49</v>
      </c>
      <c r="H151" s="100"/>
      <c r="I151" s="164"/>
      <c r="J151" s="102"/>
      <c r="K151" s="165"/>
      <c r="L151" s="102"/>
      <c r="M151" s="102"/>
      <c r="N151" s="166"/>
      <c r="O151" s="167"/>
      <c r="P151" s="167"/>
    </row>
    <row r="152" spans="1:16" s="168" customFormat="1" ht="12.75">
      <c r="A152" s="10"/>
      <c r="B152" s="146">
        <v>1</v>
      </c>
      <c r="C152" s="145" t="s">
        <v>281</v>
      </c>
      <c r="D152" s="140" t="s">
        <v>441</v>
      </c>
      <c r="E152" s="102" t="s">
        <v>363</v>
      </c>
      <c r="F152" s="100">
        <v>158.8</v>
      </c>
      <c r="G152" s="163">
        <f t="shared" si="5"/>
        <v>158.8</v>
      </c>
      <c r="H152" s="100"/>
      <c r="I152" s="164"/>
      <c r="J152" s="102"/>
      <c r="K152" s="165"/>
      <c r="L152" s="102"/>
      <c r="M152" s="102"/>
      <c r="N152" s="166"/>
      <c r="O152" s="167"/>
      <c r="P152" s="167"/>
    </row>
    <row r="153" spans="1:16" s="168" customFormat="1" ht="12.75">
      <c r="A153" s="10"/>
      <c r="B153" s="146">
        <v>1</v>
      </c>
      <c r="C153" s="145" t="s">
        <v>369</v>
      </c>
      <c r="D153" s="140" t="s">
        <v>370</v>
      </c>
      <c r="E153" s="102" t="s">
        <v>363</v>
      </c>
      <c r="F153" s="100">
        <v>3.15</v>
      </c>
      <c r="G153" s="163">
        <f t="shared" si="5"/>
        <v>3.15</v>
      </c>
      <c r="H153" s="100"/>
      <c r="I153" s="164"/>
      <c r="J153" s="102"/>
      <c r="K153" s="165"/>
      <c r="L153" s="102"/>
      <c r="M153" s="102"/>
      <c r="N153" s="166"/>
      <c r="O153" s="167"/>
      <c r="P153" s="167"/>
    </row>
    <row r="154" spans="1:16" s="168" customFormat="1" ht="12.75">
      <c r="A154" s="10"/>
      <c r="B154" s="146">
        <v>1</v>
      </c>
      <c r="C154" s="145" t="s">
        <v>371</v>
      </c>
      <c r="D154" s="140" t="s">
        <v>372</v>
      </c>
      <c r="E154" s="102" t="s">
        <v>363</v>
      </c>
      <c r="F154" s="100">
        <v>40.82</v>
      </c>
      <c r="G154" s="163">
        <f t="shared" si="5"/>
        <v>40.82</v>
      </c>
      <c r="H154" s="100"/>
      <c r="I154" s="164"/>
      <c r="J154" s="102"/>
      <c r="K154" s="165"/>
      <c r="L154" s="102"/>
      <c r="M154" s="102"/>
      <c r="N154" s="166"/>
      <c r="O154" s="167"/>
      <c r="P154" s="167"/>
    </row>
    <row r="155" spans="1:16" s="168" customFormat="1" ht="12.75">
      <c r="A155" s="10"/>
      <c r="B155" s="146">
        <v>1</v>
      </c>
      <c r="C155" s="145" t="s">
        <v>158</v>
      </c>
      <c r="D155" s="140"/>
      <c r="E155" s="102" t="s">
        <v>363</v>
      </c>
      <c r="F155" s="100">
        <v>58.97</v>
      </c>
      <c r="G155" s="163">
        <f t="shared" si="5"/>
        <v>58.97</v>
      </c>
      <c r="H155" s="100"/>
      <c r="I155" s="164"/>
      <c r="J155" s="102"/>
      <c r="K155" s="165"/>
      <c r="L155" s="102"/>
      <c r="M155" s="102"/>
      <c r="N155" s="166"/>
      <c r="O155" s="167"/>
      <c r="P155" s="167"/>
    </row>
    <row r="156" spans="1:16" s="168" customFormat="1" ht="12.75">
      <c r="A156" s="10"/>
      <c r="B156" s="146">
        <v>1</v>
      </c>
      <c r="C156" s="145" t="s">
        <v>366</v>
      </c>
      <c r="D156" s="140" t="s">
        <v>374</v>
      </c>
      <c r="E156" s="102" t="s">
        <v>363</v>
      </c>
      <c r="F156" s="100">
        <v>29.47</v>
      </c>
      <c r="G156" s="163">
        <f t="shared" si="5"/>
        <v>29.47</v>
      </c>
      <c r="H156" s="100"/>
      <c r="I156" s="164"/>
      <c r="J156" s="102"/>
      <c r="K156" s="165"/>
      <c r="L156" s="102"/>
      <c r="M156" s="102"/>
      <c r="N156" s="166"/>
      <c r="O156" s="167"/>
      <c r="P156" s="167"/>
    </row>
    <row r="157" spans="1:16" s="168" customFormat="1" ht="12.75">
      <c r="A157" s="10"/>
      <c r="B157" s="146">
        <v>1</v>
      </c>
      <c r="C157" s="145" t="s">
        <v>442</v>
      </c>
      <c r="D157" s="140" t="s">
        <v>443</v>
      </c>
      <c r="E157" s="102" t="s">
        <v>363</v>
      </c>
      <c r="F157" s="100">
        <v>181.49</v>
      </c>
      <c r="G157" s="163">
        <f t="shared" si="5"/>
        <v>181.49</v>
      </c>
      <c r="H157" s="100"/>
      <c r="I157" s="164"/>
      <c r="J157" s="102"/>
      <c r="K157" s="165"/>
      <c r="L157" s="102"/>
      <c r="M157" s="102"/>
      <c r="N157" s="166"/>
      <c r="O157" s="167"/>
      <c r="P157" s="167"/>
    </row>
    <row r="158" spans="1:16" s="168" customFormat="1" ht="12.75">
      <c r="A158" s="10"/>
      <c r="B158" s="146"/>
      <c r="C158" s="145" t="s">
        <v>283</v>
      </c>
      <c r="D158" s="140"/>
      <c r="E158" s="102" t="s">
        <v>363</v>
      </c>
      <c r="F158" s="100">
        <v>10</v>
      </c>
      <c r="G158" s="163">
        <f t="shared" si="5"/>
        <v>0</v>
      </c>
      <c r="H158" s="100"/>
      <c r="I158" s="164"/>
      <c r="J158" s="102"/>
      <c r="K158" s="165"/>
      <c r="L158" s="102"/>
      <c r="M158" s="102"/>
      <c r="N158" s="166"/>
      <c r="O158" s="167"/>
      <c r="P158" s="167"/>
    </row>
    <row r="159" spans="1:16" s="168" customFormat="1" ht="12.75">
      <c r="A159" s="10"/>
      <c r="B159" s="146"/>
      <c r="C159" s="145" t="s">
        <v>367</v>
      </c>
      <c r="D159" s="140" t="s">
        <v>368</v>
      </c>
      <c r="E159" s="102" t="s">
        <v>363</v>
      </c>
      <c r="F159" s="100"/>
      <c r="G159" s="163">
        <f t="shared" si="5"/>
        <v>0</v>
      </c>
      <c r="H159" s="100"/>
      <c r="I159" s="164"/>
      <c r="J159" s="102"/>
      <c r="K159" s="165"/>
      <c r="L159" s="102"/>
      <c r="M159" s="102"/>
      <c r="N159" s="166"/>
      <c r="O159" s="167"/>
      <c r="P159" s="167"/>
    </row>
    <row r="160" spans="1:16" s="168" customFormat="1" ht="12.75">
      <c r="A160" s="10"/>
      <c r="B160" s="146"/>
      <c r="C160" s="145" t="s">
        <v>373</v>
      </c>
      <c r="D160" s="140"/>
      <c r="E160" s="102" t="s">
        <v>363</v>
      </c>
      <c r="F160" s="100">
        <v>10</v>
      </c>
      <c r="G160" s="163">
        <f t="shared" si="5"/>
        <v>0</v>
      </c>
      <c r="H160" s="100"/>
      <c r="I160" s="164"/>
      <c r="J160" s="102"/>
      <c r="K160" s="165"/>
      <c r="L160" s="102"/>
      <c r="M160" s="102"/>
      <c r="N160" s="166"/>
      <c r="O160" s="167"/>
      <c r="P160" s="167"/>
    </row>
    <row r="161" spans="1:16" s="168" customFormat="1" ht="12.75">
      <c r="A161" s="10"/>
      <c r="B161" s="146"/>
      <c r="C161" s="145" t="s">
        <v>276</v>
      </c>
      <c r="D161" s="140"/>
      <c r="E161" s="102"/>
      <c r="F161" s="100">
        <v>5</v>
      </c>
      <c r="G161" s="163">
        <f t="shared" si="5"/>
        <v>0</v>
      </c>
      <c r="H161" s="100"/>
      <c r="I161" s="164"/>
      <c r="J161" s="102"/>
      <c r="K161" s="165"/>
      <c r="L161" s="102"/>
      <c r="M161" s="102"/>
      <c r="N161" s="166"/>
      <c r="O161" s="167"/>
      <c r="P161" s="167"/>
    </row>
    <row r="162" spans="1:16" s="168" customFormat="1" ht="12.75">
      <c r="A162" s="10"/>
      <c r="B162" s="146">
        <v>1</v>
      </c>
      <c r="C162" s="145" t="s">
        <v>156</v>
      </c>
      <c r="D162" s="140" t="s">
        <v>500</v>
      </c>
      <c r="E162" s="102"/>
      <c r="F162" s="100">
        <v>226.87</v>
      </c>
      <c r="G162" s="163">
        <f t="shared" si="5"/>
        <v>226.87</v>
      </c>
      <c r="H162" s="100"/>
      <c r="I162" s="164"/>
      <c r="J162" s="102"/>
      <c r="K162" s="165"/>
      <c r="L162" s="102"/>
      <c r="M162" s="102"/>
      <c r="N162" s="166"/>
      <c r="O162" s="167"/>
      <c r="P162" s="167"/>
    </row>
    <row r="163" spans="1:16" s="168" customFormat="1" ht="12.75">
      <c r="A163" s="10"/>
      <c r="B163" s="146"/>
      <c r="C163" s="145" t="s">
        <v>217</v>
      </c>
      <c r="D163" s="140"/>
      <c r="E163" s="102"/>
      <c r="F163" s="100"/>
      <c r="G163" s="163">
        <f t="shared" si="5"/>
        <v>0</v>
      </c>
      <c r="H163" s="100"/>
      <c r="I163" s="164"/>
      <c r="J163" s="102"/>
      <c r="K163" s="165"/>
      <c r="L163" s="102"/>
      <c r="M163" s="102"/>
      <c r="N163" s="166"/>
      <c r="O163" s="167"/>
      <c r="P163" s="167"/>
    </row>
    <row r="164" spans="1:16" s="168" customFormat="1" ht="12.75">
      <c r="A164" s="10"/>
      <c r="B164" s="146"/>
      <c r="C164" s="187" t="s">
        <v>161</v>
      </c>
      <c r="D164" s="188"/>
      <c r="E164" s="102" t="s">
        <v>363</v>
      </c>
      <c r="F164" s="100"/>
      <c r="G164" s="163">
        <f t="shared" si="5"/>
        <v>0</v>
      </c>
      <c r="H164" s="100"/>
      <c r="I164" s="164"/>
      <c r="J164" s="102"/>
      <c r="K164" s="165"/>
      <c r="L164" s="102"/>
      <c r="M164" s="102"/>
      <c r="N164" s="166"/>
      <c r="O164" s="167"/>
      <c r="P164" s="167"/>
    </row>
    <row r="165" spans="1:16" s="168" customFormat="1" ht="12.75">
      <c r="A165" s="10"/>
      <c r="B165" s="146"/>
      <c r="C165" s="145" t="s">
        <v>444</v>
      </c>
      <c r="D165" s="140"/>
      <c r="E165" s="102" t="s">
        <v>363</v>
      </c>
      <c r="F165" s="100">
        <v>20</v>
      </c>
      <c r="G165" s="163">
        <f t="shared" si="5"/>
        <v>0</v>
      </c>
      <c r="H165" s="100"/>
      <c r="I165" s="164"/>
      <c r="J165" s="102"/>
      <c r="K165" s="165"/>
      <c r="L165" s="102"/>
      <c r="M165" s="102"/>
      <c r="N165" s="166"/>
      <c r="O165" s="167"/>
      <c r="P165" s="167"/>
    </row>
    <row r="166" spans="1:16" s="168" customFormat="1" ht="12.75">
      <c r="A166" s="10"/>
      <c r="B166" s="146"/>
      <c r="C166" s="145" t="s">
        <v>162</v>
      </c>
      <c r="D166" s="140"/>
      <c r="E166" s="102" t="s">
        <v>363</v>
      </c>
      <c r="F166" s="100">
        <v>20</v>
      </c>
      <c r="G166" s="163">
        <f t="shared" si="5"/>
        <v>0</v>
      </c>
      <c r="H166" s="100"/>
      <c r="I166" s="164"/>
      <c r="J166" s="102"/>
      <c r="K166" s="165"/>
      <c r="L166" s="102"/>
      <c r="M166" s="102"/>
      <c r="N166" s="166"/>
      <c r="O166" s="167"/>
      <c r="P166" s="167"/>
    </row>
    <row r="167" spans="1:16" s="168" customFormat="1" ht="12.75">
      <c r="A167" s="10"/>
      <c r="B167" s="146">
        <v>1</v>
      </c>
      <c r="C167" s="145" t="s">
        <v>391</v>
      </c>
      <c r="D167" s="140" t="s">
        <v>392</v>
      </c>
      <c r="E167" s="102" t="s">
        <v>363</v>
      </c>
      <c r="F167" s="100">
        <v>7.69</v>
      </c>
      <c r="G167" s="163">
        <f t="shared" si="5"/>
        <v>7.69</v>
      </c>
      <c r="H167" s="100"/>
      <c r="I167" s="164"/>
      <c r="J167" s="102"/>
      <c r="K167" s="165"/>
      <c r="L167" s="102"/>
      <c r="M167" s="102"/>
      <c r="N167" s="166"/>
      <c r="O167" s="167"/>
      <c r="P167" s="167"/>
    </row>
    <row r="168" spans="1:16" s="168" customFormat="1" ht="12.75">
      <c r="A168" s="10"/>
      <c r="B168" s="146"/>
      <c r="C168" s="145" t="s">
        <v>163</v>
      </c>
      <c r="D168" s="140"/>
      <c r="E168" s="102" t="s">
        <v>363</v>
      </c>
      <c r="F168" s="118"/>
      <c r="G168" s="163">
        <f t="shared" si="5"/>
        <v>0</v>
      </c>
      <c r="H168" s="100"/>
      <c r="I168" s="164"/>
      <c r="J168" s="102"/>
      <c r="K168" s="165"/>
      <c r="L168" s="102"/>
      <c r="M168" s="102"/>
      <c r="N168" s="166"/>
      <c r="O168" s="167"/>
      <c r="P168" s="167"/>
    </row>
    <row r="169" spans="1:16" s="168" customFormat="1" ht="12.75">
      <c r="A169" s="10"/>
      <c r="B169" s="146"/>
      <c r="C169" s="145" t="s">
        <v>164</v>
      </c>
      <c r="D169" s="140"/>
      <c r="E169" s="102" t="s">
        <v>363</v>
      </c>
      <c r="F169" s="100">
        <v>35</v>
      </c>
      <c r="G169" s="163">
        <f t="shared" si="5"/>
        <v>0</v>
      </c>
      <c r="H169" s="100"/>
      <c r="I169" s="164"/>
      <c r="J169" s="102"/>
      <c r="K169" s="165"/>
      <c r="L169" s="102"/>
      <c r="M169" s="102"/>
      <c r="N169" s="166"/>
      <c r="O169" s="167"/>
      <c r="P169" s="167"/>
    </row>
    <row r="170" spans="1:16" s="168" customFormat="1" ht="12.75">
      <c r="A170" s="10"/>
      <c r="B170" s="146"/>
      <c r="C170" s="145" t="s">
        <v>73</v>
      </c>
      <c r="D170" s="140"/>
      <c r="E170" s="102" t="s">
        <v>363</v>
      </c>
      <c r="F170" s="100">
        <v>35</v>
      </c>
      <c r="G170" s="163">
        <f t="shared" si="5"/>
        <v>0</v>
      </c>
      <c r="H170" s="100"/>
      <c r="I170" s="164"/>
      <c r="J170" s="102"/>
      <c r="K170" s="165"/>
      <c r="L170" s="102"/>
      <c r="M170" s="102"/>
      <c r="N170" s="166"/>
      <c r="O170" s="167"/>
      <c r="P170" s="167"/>
    </row>
    <row r="171" spans="1:16" s="168" customFormat="1" ht="12.75">
      <c r="A171" s="10"/>
      <c r="B171" s="146"/>
      <c r="C171" s="145" t="s">
        <v>74</v>
      </c>
      <c r="D171" s="140"/>
      <c r="E171" s="102" t="s">
        <v>363</v>
      </c>
      <c r="F171" s="118">
        <v>5</v>
      </c>
      <c r="G171" s="163">
        <f t="shared" si="5"/>
        <v>0</v>
      </c>
      <c r="H171" s="100"/>
      <c r="I171" s="164"/>
      <c r="J171" s="102"/>
      <c r="K171" s="165"/>
      <c r="L171" s="102"/>
      <c r="M171" s="102"/>
      <c r="N171" s="166"/>
      <c r="O171" s="167"/>
      <c r="P171" s="167"/>
    </row>
    <row r="172" spans="1:16" s="168" customFormat="1" ht="12.75">
      <c r="A172" s="10"/>
      <c r="B172" s="146"/>
      <c r="C172" s="145" t="s">
        <v>75</v>
      </c>
      <c r="D172" s="140"/>
      <c r="E172" s="102" t="s">
        <v>363</v>
      </c>
      <c r="F172" s="100">
        <v>1.5</v>
      </c>
      <c r="G172" s="163">
        <f t="shared" si="5"/>
        <v>0</v>
      </c>
      <c r="H172" s="100"/>
      <c r="I172" s="164"/>
      <c r="J172" s="102"/>
      <c r="K172" s="165"/>
      <c r="L172" s="102"/>
      <c r="M172" s="102"/>
      <c r="N172" s="166"/>
      <c r="O172" s="167"/>
      <c r="P172" s="167"/>
    </row>
    <row r="173" spans="1:16" s="168" customFormat="1" ht="12.75">
      <c r="A173" s="10"/>
      <c r="B173" s="146"/>
      <c r="C173" s="145" t="s">
        <v>165</v>
      </c>
      <c r="D173" s="140"/>
      <c r="E173" s="102" t="s">
        <v>363</v>
      </c>
      <c r="F173" s="100">
        <v>5</v>
      </c>
      <c r="G173" s="163">
        <f t="shared" si="5"/>
        <v>0</v>
      </c>
      <c r="H173" s="100"/>
      <c r="I173" s="164"/>
      <c r="J173" s="102"/>
      <c r="K173" s="165"/>
      <c r="L173" s="102"/>
      <c r="M173" s="102"/>
      <c r="N173" s="166"/>
      <c r="O173" s="167"/>
      <c r="P173" s="167"/>
    </row>
    <row r="174" spans="1:16" s="168" customFormat="1" ht="12.75">
      <c r="A174" s="10"/>
      <c r="B174" s="146"/>
      <c r="C174" s="145" t="s">
        <v>166</v>
      </c>
      <c r="D174" s="140"/>
      <c r="E174" s="102" t="s">
        <v>363</v>
      </c>
      <c r="F174" s="100">
        <v>1.5</v>
      </c>
      <c r="G174" s="163">
        <f t="shared" si="5"/>
        <v>0</v>
      </c>
      <c r="H174" s="100"/>
      <c r="I174" s="164"/>
      <c r="J174" s="102"/>
      <c r="K174" s="165"/>
      <c r="L174" s="102"/>
      <c r="M174" s="102"/>
      <c r="N174" s="166"/>
      <c r="O174" s="167"/>
      <c r="P174" s="167"/>
    </row>
    <row r="175" spans="1:16" s="168" customFormat="1" ht="12.75">
      <c r="A175" s="10"/>
      <c r="B175" s="146">
        <v>1</v>
      </c>
      <c r="C175" s="145" t="s">
        <v>481</v>
      </c>
      <c r="D175" s="140"/>
      <c r="E175" s="102" t="s">
        <v>363</v>
      </c>
      <c r="F175" s="100">
        <v>36.28</v>
      </c>
      <c r="G175" s="163">
        <f aca="true" t="shared" si="6" ref="G175:G206">B175*F175</f>
        <v>36.28</v>
      </c>
      <c r="H175" s="100"/>
      <c r="I175" s="164"/>
      <c r="J175" s="102"/>
      <c r="K175" s="165"/>
      <c r="L175" s="102"/>
      <c r="M175" s="102"/>
      <c r="N175" s="166"/>
      <c r="O175" s="167"/>
      <c r="P175" s="167"/>
    </row>
    <row r="176" spans="1:16" s="168" customFormat="1" ht="12.75">
      <c r="A176" s="10"/>
      <c r="B176" s="146">
        <v>1</v>
      </c>
      <c r="C176" s="145" t="s">
        <v>284</v>
      </c>
      <c r="D176" s="140" t="s">
        <v>375</v>
      </c>
      <c r="E176" s="102" t="s">
        <v>363</v>
      </c>
      <c r="F176" s="100">
        <v>749</v>
      </c>
      <c r="G176" s="163">
        <f t="shared" si="6"/>
        <v>749</v>
      </c>
      <c r="H176" s="100"/>
      <c r="I176" s="164"/>
      <c r="J176" s="102"/>
      <c r="K176" s="165"/>
      <c r="L176" s="102"/>
      <c r="M176" s="102"/>
      <c r="N176" s="166"/>
      <c r="O176" s="167"/>
      <c r="P176" s="167"/>
    </row>
    <row r="177" spans="1:16" s="168" customFormat="1" ht="12.75">
      <c r="A177" s="10"/>
      <c r="B177" s="146">
        <v>1</v>
      </c>
      <c r="C177" s="145" t="s">
        <v>285</v>
      </c>
      <c r="D177" s="140"/>
      <c r="E177" s="102" t="s">
        <v>363</v>
      </c>
      <c r="F177" s="100">
        <v>10</v>
      </c>
      <c r="G177" s="163">
        <f t="shared" si="6"/>
        <v>10</v>
      </c>
      <c r="H177" s="100"/>
      <c r="I177" s="164"/>
      <c r="J177" s="102"/>
      <c r="K177" s="165"/>
      <c r="L177" s="102"/>
      <c r="M177" s="102"/>
      <c r="N177" s="166"/>
      <c r="O177" s="167"/>
      <c r="P177" s="167"/>
    </row>
    <row r="178" spans="1:16" s="168" customFormat="1" ht="12.75">
      <c r="A178" s="10"/>
      <c r="B178" s="146">
        <v>1</v>
      </c>
      <c r="C178" s="145" t="s">
        <v>378</v>
      </c>
      <c r="D178" s="140" t="s">
        <v>581</v>
      </c>
      <c r="E178" s="102" t="s">
        <v>363</v>
      </c>
      <c r="F178" s="100">
        <v>180</v>
      </c>
      <c r="G178" s="163">
        <f t="shared" si="6"/>
        <v>180</v>
      </c>
      <c r="H178" s="100"/>
      <c r="I178" s="164"/>
      <c r="J178" s="102"/>
      <c r="K178" s="165"/>
      <c r="L178" s="102"/>
      <c r="M178" s="102"/>
      <c r="N178" s="166"/>
      <c r="O178" s="167"/>
      <c r="P178" s="167"/>
    </row>
    <row r="179" spans="1:16" s="168" customFormat="1" ht="12.75">
      <c r="A179" s="10"/>
      <c r="B179" s="146"/>
      <c r="C179" s="145" t="s">
        <v>76</v>
      </c>
      <c r="D179" s="140"/>
      <c r="E179" s="102" t="s">
        <v>363</v>
      </c>
      <c r="F179" s="118">
        <v>25</v>
      </c>
      <c r="G179" s="163">
        <f t="shared" si="6"/>
        <v>0</v>
      </c>
      <c r="H179" s="100"/>
      <c r="I179" s="164"/>
      <c r="J179" s="102"/>
      <c r="K179" s="165"/>
      <c r="L179" s="102"/>
      <c r="M179" s="102"/>
      <c r="N179" s="166"/>
      <c r="O179" s="167"/>
      <c r="P179" s="167"/>
    </row>
    <row r="180" spans="1:16" s="168" customFormat="1" ht="12.75">
      <c r="A180" s="10"/>
      <c r="B180" s="146"/>
      <c r="C180" s="145" t="s">
        <v>450</v>
      </c>
      <c r="D180" s="140"/>
      <c r="E180" s="102" t="s">
        <v>363</v>
      </c>
      <c r="F180" s="118">
        <v>50</v>
      </c>
      <c r="G180" s="163">
        <f t="shared" si="6"/>
        <v>0</v>
      </c>
      <c r="H180" s="100"/>
      <c r="I180" s="164"/>
      <c r="J180" s="102"/>
      <c r="K180" s="165"/>
      <c r="L180" s="102"/>
      <c r="M180" s="102"/>
      <c r="N180" s="166"/>
      <c r="O180" s="167"/>
      <c r="P180" s="167"/>
    </row>
    <row r="181" spans="1:16" s="168" customFormat="1" ht="12.75">
      <c r="A181" s="10"/>
      <c r="B181" s="146"/>
      <c r="C181" s="145" t="s">
        <v>286</v>
      </c>
      <c r="D181" s="140"/>
      <c r="E181" s="102" t="s">
        <v>363</v>
      </c>
      <c r="F181" s="100">
        <v>10</v>
      </c>
      <c r="G181" s="163">
        <f t="shared" si="6"/>
        <v>0</v>
      </c>
      <c r="H181" s="100"/>
      <c r="I181" s="164"/>
      <c r="J181" s="102"/>
      <c r="K181" s="165"/>
      <c r="L181" s="102"/>
      <c r="M181" s="102"/>
      <c r="N181" s="166"/>
      <c r="O181" s="167"/>
      <c r="P181" s="167"/>
    </row>
    <row r="182" spans="1:16" s="168" customFormat="1" ht="12.75">
      <c r="A182" s="10"/>
      <c r="B182" s="146"/>
      <c r="C182" s="145" t="s">
        <v>287</v>
      </c>
      <c r="D182" s="140"/>
      <c r="E182" s="102" t="s">
        <v>363</v>
      </c>
      <c r="F182" s="100">
        <v>20</v>
      </c>
      <c r="G182" s="163">
        <f t="shared" si="6"/>
        <v>0</v>
      </c>
      <c r="H182" s="100"/>
      <c r="I182" s="164"/>
      <c r="J182" s="102"/>
      <c r="K182" s="165"/>
      <c r="L182" s="102"/>
      <c r="M182" s="102"/>
      <c r="N182" s="166"/>
      <c r="O182" s="167"/>
      <c r="P182" s="167"/>
    </row>
    <row r="183" spans="1:16" s="168" customFormat="1" ht="12.75">
      <c r="A183" s="10"/>
      <c r="B183" s="146"/>
      <c r="C183" s="145" t="s">
        <v>288</v>
      </c>
      <c r="D183" s="140"/>
      <c r="E183" s="102" t="s">
        <v>363</v>
      </c>
      <c r="F183" s="118"/>
      <c r="G183" s="163">
        <f t="shared" si="6"/>
        <v>0</v>
      </c>
      <c r="H183" s="100"/>
      <c r="I183" s="164"/>
      <c r="J183" s="102"/>
      <c r="K183" s="165"/>
      <c r="L183" s="102"/>
      <c r="M183" s="102"/>
      <c r="N183" s="166"/>
      <c r="O183" s="167"/>
      <c r="P183" s="167"/>
    </row>
    <row r="184" spans="1:16" s="168" customFormat="1" ht="12.75">
      <c r="A184" s="10"/>
      <c r="B184" s="146"/>
      <c r="C184" s="145" t="s">
        <v>445</v>
      </c>
      <c r="D184" s="140"/>
      <c r="E184" s="102" t="s">
        <v>363</v>
      </c>
      <c r="F184" s="118"/>
      <c r="G184" s="163">
        <f t="shared" si="6"/>
        <v>0</v>
      </c>
      <c r="H184" s="100"/>
      <c r="I184" s="164"/>
      <c r="J184" s="102"/>
      <c r="K184" s="165"/>
      <c r="L184" s="102"/>
      <c r="M184" s="102"/>
      <c r="N184" s="166"/>
      <c r="O184" s="167"/>
      <c r="P184" s="167"/>
    </row>
    <row r="185" spans="1:16" s="168" customFormat="1" ht="12.75">
      <c r="A185" s="10"/>
      <c r="B185" s="146"/>
      <c r="C185" s="145" t="s">
        <v>289</v>
      </c>
      <c r="D185" s="140"/>
      <c r="E185" s="102" t="s">
        <v>363</v>
      </c>
      <c r="F185" s="118"/>
      <c r="G185" s="163">
        <f t="shared" si="6"/>
        <v>0</v>
      </c>
      <c r="H185" s="100"/>
      <c r="I185" s="164"/>
      <c r="J185" s="102"/>
      <c r="K185" s="165"/>
      <c r="L185" s="102"/>
      <c r="M185" s="102"/>
      <c r="N185" s="166"/>
      <c r="O185" s="167"/>
      <c r="P185" s="167"/>
    </row>
    <row r="186" spans="1:16" s="168" customFormat="1" ht="12.75">
      <c r="A186" s="10"/>
      <c r="B186" s="146"/>
      <c r="C186" s="145" t="s">
        <v>290</v>
      </c>
      <c r="D186" s="140"/>
      <c r="E186" s="102" t="s">
        <v>363</v>
      </c>
      <c r="F186" s="118"/>
      <c r="G186" s="163">
        <f t="shared" si="6"/>
        <v>0</v>
      </c>
      <c r="H186" s="100"/>
      <c r="I186" s="164"/>
      <c r="J186" s="102"/>
      <c r="K186" s="165"/>
      <c r="L186" s="102"/>
      <c r="M186" s="102"/>
      <c r="N186" s="166"/>
      <c r="O186" s="167"/>
      <c r="P186" s="167"/>
    </row>
    <row r="187" spans="1:16" s="168" customFormat="1" ht="12.75">
      <c r="A187" s="10"/>
      <c r="B187" s="146"/>
      <c r="C187" s="145" t="s">
        <v>291</v>
      </c>
      <c r="D187" s="140"/>
      <c r="E187" s="102" t="s">
        <v>363</v>
      </c>
      <c r="F187" s="118"/>
      <c r="G187" s="163">
        <f t="shared" si="6"/>
        <v>0</v>
      </c>
      <c r="H187" s="100"/>
      <c r="I187" s="164"/>
      <c r="J187" s="102"/>
      <c r="K187" s="165"/>
      <c r="L187" s="102"/>
      <c r="M187" s="102"/>
      <c r="N187" s="166"/>
      <c r="O187" s="167"/>
      <c r="P187" s="167"/>
    </row>
    <row r="188" spans="1:16" s="168" customFormat="1" ht="12.75">
      <c r="A188" s="10"/>
      <c r="B188" s="146"/>
      <c r="C188" s="145" t="s">
        <v>292</v>
      </c>
      <c r="D188" s="140"/>
      <c r="E188" s="102" t="s">
        <v>363</v>
      </c>
      <c r="F188" s="118"/>
      <c r="G188" s="163">
        <f t="shared" si="6"/>
        <v>0</v>
      </c>
      <c r="H188" s="100"/>
      <c r="I188" s="164"/>
      <c r="J188" s="102"/>
      <c r="K188" s="165"/>
      <c r="L188" s="102"/>
      <c r="M188" s="102"/>
      <c r="N188" s="166"/>
      <c r="O188" s="167"/>
      <c r="P188" s="167"/>
    </row>
    <row r="189" spans="1:16" s="168" customFormat="1" ht="12.75">
      <c r="A189" s="10"/>
      <c r="B189" s="146"/>
      <c r="C189" s="145" t="s">
        <v>167</v>
      </c>
      <c r="D189" s="140"/>
      <c r="E189" s="102" t="s">
        <v>363</v>
      </c>
      <c r="F189" s="100">
        <v>15</v>
      </c>
      <c r="G189" s="163">
        <f t="shared" si="6"/>
        <v>0</v>
      </c>
      <c r="H189" s="100"/>
      <c r="I189" s="164"/>
      <c r="J189" s="102"/>
      <c r="K189" s="165"/>
      <c r="L189" s="102"/>
      <c r="M189" s="102"/>
      <c r="N189" s="166"/>
      <c r="O189" s="167"/>
      <c r="P189" s="167"/>
    </row>
    <row r="190" spans="1:16" s="168" customFormat="1" ht="12.75">
      <c r="A190" s="10"/>
      <c r="B190" s="146"/>
      <c r="C190" s="145" t="s">
        <v>293</v>
      </c>
      <c r="D190" s="140"/>
      <c r="E190" s="102" t="s">
        <v>363</v>
      </c>
      <c r="F190" s="118"/>
      <c r="G190" s="163">
        <f t="shared" si="6"/>
        <v>0</v>
      </c>
      <c r="H190" s="100"/>
      <c r="I190" s="164"/>
      <c r="J190" s="102"/>
      <c r="K190" s="165"/>
      <c r="L190" s="102"/>
      <c r="M190" s="102"/>
      <c r="N190" s="166"/>
      <c r="O190" s="167"/>
      <c r="P190" s="167"/>
    </row>
    <row r="191" spans="1:16" s="168" customFormat="1" ht="12.75">
      <c r="A191" s="10"/>
      <c r="B191" s="146"/>
      <c r="C191" s="145" t="s">
        <v>294</v>
      </c>
      <c r="D191" s="140"/>
      <c r="E191" s="102" t="s">
        <v>363</v>
      </c>
      <c r="F191" s="100">
        <v>25</v>
      </c>
      <c r="G191" s="163">
        <f t="shared" si="6"/>
        <v>0</v>
      </c>
      <c r="H191" s="100"/>
      <c r="I191" s="164"/>
      <c r="J191" s="102"/>
      <c r="K191" s="165"/>
      <c r="L191" s="102"/>
      <c r="M191" s="102"/>
      <c r="N191" s="166"/>
      <c r="O191" s="167"/>
      <c r="P191" s="167"/>
    </row>
    <row r="192" spans="1:16" s="168" customFormat="1" ht="12.75">
      <c r="A192" s="10"/>
      <c r="B192" s="146"/>
      <c r="C192" s="145" t="s">
        <v>77</v>
      </c>
      <c r="D192" s="140"/>
      <c r="E192" s="102" t="s">
        <v>363</v>
      </c>
      <c r="F192" s="100">
        <v>50</v>
      </c>
      <c r="G192" s="163">
        <f t="shared" si="6"/>
        <v>0</v>
      </c>
      <c r="H192" s="100"/>
      <c r="I192" s="164"/>
      <c r="J192" s="102"/>
      <c r="K192" s="165"/>
      <c r="L192" s="102"/>
      <c r="M192" s="102"/>
      <c r="N192" s="166"/>
      <c r="O192" s="167"/>
      <c r="P192" s="167"/>
    </row>
    <row r="193" spans="1:16" s="168" customFormat="1" ht="12.75">
      <c r="A193" s="10"/>
      <c r="B193" s="146">
        <v>1</v>
      </c>
      <c r="C193" s="145" t="s">
        <v>78</v>
      </c>
      <c r="D193" s="140"/>
      <c r="E193" s="102" t="s">
        <v>363</v>
      </c>
      <c r="F193" s="100">
        <v>90.76</v>
      </c>
      <c r="G193" s="163">
        <f t="shared" si="6"/>
        <v>90.76</v>
      </c>
      <c r="H193" s="100"/>
      <c r="I193" s="164"/>
      <c r="J193" s="102"/>
      <c r="K193" s="165"/>
      <c r="L193" s="102"/>
      <c r="M193" s="102"/>
      <c r="N193" s="166"/>
      <c r="O193" s="167"/>
      <c r="P193" s="167"/>
    </row>
    <row r="194" spans="1:16" s="168" customFormat="1" ht="12.75">
      <c r="A194" s="10"/>
      <c r="B194" s="146"/>
      <c r="C194" s="145" t="s">
        <v>170</v>
      </c>
      <c r="D194" s="140"/>
      <c r="E194" s="102" t="s">
        <v>363</v>
      </c>
      <c r="F194" s="100">
        <v>5</v>
      </c>
      <c r="G194" s="163">
        <f t="shared" si="6"/>
        <v>0</v>
      </c>
      <c r="H194" s="100"/>
      <c r="I194" s="164"/>
      <c r="J194" s="102"/>
      <c r="K194" s="165"/>
      <c r="L194" s="102"/>
      <c r="M194" s="102"/>
      <c r="N194" s="166"/>
      <c r="O194" s="167"/>
      <c r="P194" s="167"/>
    </row>
    <row r="195" spans="1:16" s="168" customFormat="1" ht="12.75">
      <c r="A195" s="10"/>
      <c r="B195" s="146"/>
      <c r="C195" s="145" t="s">
        <v>295</v>
      </c>
      <c r="D195" s="140"/>
      <c r="E195" s="102" t="s">
        <v>363</v>
      </c>
      <c r="F195" s="100">
        <v>2.5</v>
      </c>
      <c r="G195" s="163">
        <f t="shared" si="6"/>
        <v>0</v>
      </c>
      <c r="H195" s="100"/>
      <c r="I195" s="164"/>
      <c r="J195" s="102"/>
      <c r="K195" s="165"/>
      <c r="L195" s="102"/>
      <c r="M195" s="102"/>
      <c r="N195" s="166"/>
      <c r="O195" s="167"/>
      <c r="P195" s="167"/>
    </row>
    <row r="196" spans="1:16" s="168" customFormat="1" ht="12.75">
      <c r="A196" s="10"/>
      <c r="B196" s="146"/>
      <c r="C196" s="145" t="s">
        <v>296</v>
      </c>
      <c r="D196" s="140"/>
      <c r="E196" s="102" t="s">
        <v>363</v>
      </c>
      <c r="F196" s="100">
        <v>5</v>
      </c>
      <c r="G196" s="163">
        <f t="shared" si="6"/>
        <v>0</v>
      </c>
      <c r="H196" s="100"/>
      <c r="I196" s="164"/>
      <c r="J196" s="102"/>
      <c r="K196" s="165"/>
      <c r="L196" s="102"/>
      <c r="M196" s="102"/>
      <c r="N196" s="166"/>
      <c r="O196" s="167"/>
      <c r="P196" s="167"/>
    </row>
    <row r="197" spans="1:16" s="168" customFormat="1" ht="12.75">
      <c r="A197" s="10"/>
      <c r="B197" s="146"/>
      <c r="C197" s="145" t="s">
        <v>297</v>
      </c>
      <c r="D197" s="140"/>
      <c r="E197" s="102" t="s">
        <v>363</v>
      </c>
      <c r="F197" s="118"/>
      <c r="G197" s="163">
        <f t="shared" si="6"/>
        <v>0</v>
      </c>
      <c r="H197" s="100"/>
      <c r="I197" s="164"/>
      <c r="J197" s="102"/>
      <c r="K197" s="165"/>
      <c r="L197" s="102"/>
      <c r="M197" s="102"/>
      <c r="N197" s="166"/>
      <c r="O197" s="167"/>
      <c r="P197" s="167"/>
    </row>
    <row r="198" spans="1:16" s="168" customFormat="1" ht="12.75">
      <c r="A198" s="10"/>
      <c r="B198" s="146">
        <v>1</v>
      </c>
      <c r="C198" s="145" t="s">
        <v>298</v>
      </c>
      <c r="D198" s="140" t="s">
        <v>388</v>
      </c>
      <c r="E198" s="102" t="s">
        <v>363</v>
      </c>
      <c r="F198" s="100">
        <v>6.81</v>
      </c>
      <c r="G198" s="163">
        <f t="shared" si="6"/>
        <v>6.81</v>
      </c>
      <c r="H198" s="100"/>
      <c r="I198" s="164"/>
      <c r="J198" s="102"/>
      <c r="K198" s="165"/>
      <c r="L198" s="102"/>
      <c r="M198" s="102"/>
      <c r="N198" s="166"/>
      <c r="O198" s="167"/>
      <c r="P198" s="167"/>
    </row>
    <row r="199" spans="1:16" s="168" customFormat="1" ht="12.75">
      <c r="A199" s="10"/>
      <c r="B199" s="146"/>
      <c r="C199" s="145" t="s">
        <v>580</v>
      </c>
      <c r="D199" s="140"/>
      <c r="E199" s="102" t="s">
        <v>363</v>
      </c>
      <c r="F199" s="100"/>
      <c r="G199" s="163">
        <f t="shared" si="6"/>
        <v>0</v>
      </c>
      <c r="H199" s="100"/>
      <c r="I199" s="164"/>
      <c r="J199" s="102"/>
      <c r="K199" s="165"/>
      <c r="L199" s="102"/>
      <c r="M199" s="102"/>
      <c r="N199" s="166"/>
      <c r="O199" s="167"/>
      <c r="P199" s="167"/>
    </row>
    <row r="200" spans="1:16" s="168" customFormat="1" ht="12.75">
      <c r="A200" s="10"/>
      <c r="B200" s="146"/>
      <c r="C200" s="145" t="s">
        <v>299</v>
      </c>
      <c r="D200" s="140"/>
      <c r="E200" s="102" t="s">
        <v>363</v>
      </c>
      <c r="F200" s="100">
        <v>5</v>
      </c>
      <c r="G200" s="163">
        <f t="shared" si="6"/>
        <v>0</v>
      </c>
      <c r="H200" s="100"/>
      <c r="I200" s="164"/>
      <c r="J200" s="102"/>
      <c r="K200" s="165"/>
      <c r="L200" s="102"/>
      <c r="M200" s="102"/>
      <c r="N200" s="166"/>
      <c r="O200" s="167"/>
      <c r="P200" s="167"/>
    </row>
    <row r="201" spans="1:16" s="168" customFormat="1" ht="12.75">
      <c r="A201" s="10"/>
      <c r="B201" s="146"/>
      <c r="C201" s="145" t="s">
        <v>171</v>
      </c>
      <c r="D201" s="140"/>
      <c r="E201" s="102" t="s">
        <v>363</v>
      </c>
      <c r="F201" s="118"/>
      <c r="G201" s="163">
        <f t="shared" si="6"/>
        <v>0</v>
      </c>
      <c r="H201" s="100"/>
      <c r="I201" s="164"/>
      <c r="J201" s="102"/>
      <c r="K201" s="165"/>
      <c r="L201" s="102"/>
      <c r="M201" s="102"/>
      <c r="N201" s="166"/>
      <c r="O201" s="167"/>
      <c r="P201" s="167"/>
    </row>
    <row r="202" spans="1:16" s="168" customFormat="1" ht="12.75">
      <c r="A202" s="10"/>
      <c r="B202" s="146"/>
      <c r="C202" s="145" t="s">
        <v>172</v>
      </c>
      <c r="D202" s="140"/>
      <c r="E202" s="102" t="s">
        <v>363</v>
      </c>
      <c r="F202" s="118"/>
      <c r="G202" s="163">
        <f t="shared" si="6"/>
        <v>0</v>
      </c>
      <c r="H202" s="100"/>
      <c r="I202" s="164"/>
      <c r="J202" s="102"/>
      <c r="K202" s="165"/>
      <c r="L202" s="102"/>
      <c r="M202" s="102"/>
      <c r="N202" s="166"/>
      <c r="O202" s="167"/>
      <c r="P202" s="167"/>
    </row>
    <row r="203" spans="1:16" s="168" customFormat="1" ht="12.75">
      <c r="A203" s="10"/>
      <c r="B203" s="146">
        <v>1</v>
      </c>
      <c r="C203" s="145" t="s">
        <v>173</v>
      </c>
      <c r="D203" s="140" t="s">
        <v>474</v>
      </c>
      <c r="E203" s="102" t="s">
        <v>363</v>
      </c>
      <c r="F203" s="100">
        <v>2.27</v>
      </c>
      <c r="G203" s="163">
        <f t="shared" si="6"/>
        <v>2.27</v>
      </c>
      <c r="H203" s="100"/>
      <c r="I203" s="164"/>
      <c r="J203" s="102"/>
      <c r="K203" s="165"/>
      <c r="L203" s="102"/>
      <c r="M203" s="102"/>
      <c r="N203" s="166"/>
      <c r="O203" s="167"/>
      <c r="P203" s="167"/>
    </row>
    <row r="204" spans="1:16" s="168" customFormat="1" ht="12.75">
      <c r="A204" s="10"/>
      <c r="B204" s="146"/>
      <c r="C204" s="145" t="s">
        <v>446</v>
      </c>
      <c r="D204" s="140"/>
      <c r="E204" s="102" t="s">
        <v>363</v>
      </c>
      <c r="F204" s="118"/>
      <c r="G204" s="163">
        <f t="shared" si="6"/>
        <v>0</v>
      </c>
      <c r="H204" s="100"/>
      <c r="I204" s="164"/>
      <c r="J204" s="102"/>
      <c r="K204" s="165"/>
      <c r="L204" s="102"/>
      <c r="M204" s="102"/>
      <c r="N204" s="166"/>
      <c r="O204" s="167"/>
      <c r="P204" s="167"/>
    </row>
    <row r="205" spans="1:16" s="168" customFormat="1" ht="12.75">
      <c r="A205" s="10"/>
      <c r="B205" s="146"/>
      <c r="C205" s="145" t="s">
        <v>300</v>
      </c>
      <c r="D205" s="140"/>
      <c r="E205" s="102" t="s">
        <v>363</v>
      </c>
      <c r="F205" s="100">
        <v>20</v>
      </c>
      <c r="G205" s="163">
        <f t="shared" si="6"/>
        <v>0</v>
      </c>
      <c r="H205" s="100"/>
      <c r="I205" s="164"/>
      <c r="J205" s="102"/>
      <c r="K205" s="165"/>
      <c r="L205" s="102"/>
      <c r="M205" s="102"/>
      <c r="N205" s="166"/>
      <c r="O205" s="167"/>
      <c r="P205" s="167"/>
    </row>
    <row r="206" spans="1:16" s="168" customFormat="1" ht="12.75">
      <c r="A206" s="10"/>
      <c r="B206" s="146"/>
      <c r="C206" s="145" t="s">
        <v>174</v>
      </c>
      <c r="D206" s="140"/>
      <c r="E206" s="102" t="s">
        <v>363</v>
      </c>
      <c r="F206" s="118"/>
      <c r="G206" s="163">
        <f t="shared" si="6"/>
        <v>0</v>
      </c>
      <c r="H206" s="100"/>
      <c r="I206" s="164"/>
      <c r="J206" s="102"/>
      <c r="K206" s="165"/>
      <c r="L206" s="102"/>
      <c r="M206" s="102"/>
      <c r="N206" s="166"/>
      <c r="O206" s="167"/>
      <c r="P206" s="167"/>
    </row>
    <row r="207" spans="1:16" s="168" customFormat="1" ht="12.75">
      <c r="A207" s="10"/>
      <c r="B207" s="146"/>
      <c r="C207" s="145" t="s">
        <v>175</v>
      </c>
      <c r="D207" s="140"/>
      <c r="E207" s="102" t="s">
        <v>363</v>
      </c>
      <c r="F207" s="100">
        <v>5</v>
      </c>
      <c r="G207" s="163">
        <f aca="true" t="shared" si="7" ref="G207:G238">B207*F207</f>
        <v>0</v>
      </c>
      <c r="H207" s="100"/>
      <c r="I207" s="164"/>
      <c r="J207" s="102"/>
      <c r="K207" s="165"/>
      <c r="L207" s="102"/>
      <c r="M207" s="102"/>
      <c r="N207" s="166"/>
      <c r="O207" s="167"/>
      <c r="P207" s="167"/>
    </row>
    <row r="208" spans="1:16" s="168" customFormat="1" ht="12.75">
      <c r="A208" s="10"/>
      <c r="B208" s="146"/>
      <c r="C208" s="145" t="s">
        <v>301</v>
      </c>
      <c r="D208" s="140"/>
      <c r="E208" s="102" t="s">
        <v>363</v>
      </c>
      <c r="F208" s="100">
        <v>20</v>
      </c>
      <c r="G208" s="163">
        <f t="shared" si="7"/>
        <v>0</v>
      </c>
      <c r="H208" s="100"/>
      <c r="I208" s="164"/>
      <c r="J208" s="102"/>
      <c r="K208" s="165"/>
      <c r="L208" s="102"/>
      <c r="M208" s="102"/>
      <c r="N208" s="166"/>
      <c r="O208" s="167"/>
      <c r="P208" s="167"/>
    </row>
    <row r="209" spans="1:16" s="168" customFormat="1" ht="12.75">
      <c r="A209" s="10"/>
      <c r="B209" s="146"/>
      <c r="C209" s="145" t="s">
        <v>176</v>
      </c>
      <c r="D209" s="140"/>
      <c r="E209" s="102" t="s">
        <v>363</v>
      </c>
      <c r="F209" s="118"/>
      <c r="G209" s="163">
        <f t="shared" si="7"/>
        <v>0</v>
      </c>
      <c r="H209" s="100"/>
      <c r="I209" s="164"/>
      <c r="J209" s="102"/>
      <c r="K209" s="165"/>
      <c r="L209" s="102"/>
      <c r="M209" s="102"/>
      <c r="N209" s="166"/>
      <c r="O209" s="167"/>
      <c r="P209" s="167"/>
    </row>
    <row r="210" spans="1:16" s="168" customFormat="1" ht="12.75">
      <c r="A210" s="10"/>
      <c r="B210" s="146"/>
      <c r="C210" s="145" t="s">
        <v>177</v>
      </c>
      <c r="D210" s="140"/>
      <c r="E210" s="102" t="s">
        <v>363</v>
      </c>
      <c r="F210" s="100">
        <v>25</v>
      </c>
      <c r="G210" s="163">
        <f t="shared" si="7"/>
        <v>0</v>
      </c>
      <c r="H210" s="100"/>
      <c r="I210" s="164"/>
      <c r="J210" s="102"/>
      <c r="K210" s="165"/>
      <c r="L210" s="102"/>
      <c r="M210" s="102"/>
      <c r="N210" s="166"/>
      <c r="O210" s="167"/>
      <c r="P210" s="167"/>
    </row>
    <row r="211" spans="1:16" s="168" customFormat="1" ht="12.75">
      <c r="A211" s="10"/>
      <c r="B211" s="146">
        <v>1</v>
      </c>
      <c r="C211" s="145" t="s">
        <v>477</v>
      </c>
      <c r="D211" s="140" t="s">
        <v>478</v>
      </c>
      <c r="E211" s="102" t="s">
        <v>363</v>
      </c>
      <c r="F211" s="100">
        <v>397.06</v>
      </c>
      <c r="G211" s="163">
        <f t="shared" si="7"/>
        <v>397.06</v>
      </c>
      <c r="H211" s="100"/>
      <c r="I211" s="164"/>
      <c r="J211" s="102"/>
      <c r="K211" s="165"/>
      <c r="L211" s="102"/>
      <c r="M211" s="102"/>
      <c r="N211" s="166"/>
      <c r="O211" s="167"/>
      <c r="P211" s="167"/>
    </row>
    <row r="212" spans="1:16" s="168" customFormat="1" ht="12.75">
      <c r="A212" s="10"/>
      <c r="B212" s="146">
        <v>1</v>
      </c>
      <c r="C212" s="145" t="s">
        <v>479</v>
      </c>
      <c r="D212" s="140"/>
      <c r="E212" s="102" t="s">
        <v>363</v>
      </c>
      <c r="F212" s="100">
        <v>49.46</v>
      </c>
      <c r="G212" s="163">
        <f t="shared" si="7"/>
        <v>49.46</v>
      </c>
      <c r="H212" s="100"/>
      <c r="I212" s="164"/>
      <c r="J212" s="102"/>
      <c r="K212" s="165"/>
      <c r="L212" s="102"/>
      <c r="M212" s="102"/>
      <c r="N212" s="166"/>
      <c r="O212" s="167"/>
      <c r="P212" s="167"/>
    </row>
    <row r="213" spans="1:16" s="168" customFormat="1" ht="12.75">
      <c r="A213" s="10"/>
      <c r="B213" s="146">
        <v>1</v>
      </c>
      <c r="C213" s="145" t="s">
        <v>480</v>
      </c>
      <c r="D213" s="140"/>
      <c r="E213" s="102" t="s">
        <v>363</v>
      </c>
      <c r="F213" s="100">
        <v>0</v>
      </c>
      <c r="G213" s="163">
        <f t="shared" si="7"/>
        <v>0</v>
      </c>
      <c r="H213" s="100"/>
      <c r="I213" s="164"/>
      <c r="J213" s="102"/>
      <c r="K213" s="165"/>
      <c r="L213" s="102"/>
      <c r="M213" s="102"/>
      <c r="N213" s="166"/>
      <c r="O213" s="167"/>
      <c r="P213" s="167"/>
    </row>
    <row r="214" spans="1:16" s="168" customFormat="1" ht="12.75">
      <c r="A214" s="10"/>
      <c r="B214" s="146">
        <v>1</v>
      </c>
      <c r="C214" s="145" t="s">
        <v>475</v>
      </c>
      <c r="D214" s="140" t="s">
        <v>476</v>
      </c>
      <c r="E214" s="102" t="s">
        <v>363</v>
      </c>
      <c r="F214" s="100">
        <v>449.24</v>
      </c>
      <c r="G214" s="163">
        <f t="shared" si="7"/>
        <v>449.24</v>
      </c>
      <c r="H214" s="100"/>
      <c r="I214" s="164"/>
      <c r="J214" s="102"/>
      <c r="K214" s="165"/>
      <c r="L214" s="102"/>
      <c r="M214" s="102"/>
      <c r="N214" s="166"/>
      <c r="O214" s="167"/>
      <c r="P214" s="167"/>
    </row>
    <row r="215" spans="1:16" s="168" customFormat="1" ht="12.75">
      <c r="A215" s="10"/>
      <c r="B215" s="146">
        <v>1</v>
      </c>
      <c r="C215" s="145" t="s">
        <v>178</v>
      </c>
      <c r="D215" s="140"/>
      <c r="E215" s="102" t="s">
        <v>363</v>
      </c>
      <c r="F215" s="100">
        <v>68</v>
      </c>
      <c r="G215" s="163">
        <f t="shared" si="7"/>
        <v>68</v>
      </c>
      <c r="H215" s="100"/>
      <c r="I215" s="164"/>
      <c r="J215" s="102"/>
      <c r="K215" s="165"/>
      <c r="L215" s="102"/>
      <c r="M215" s="102"/>
      <c r="N215" s="166"/>
      <c r="O215" s="167"/>
      <c r="P215" s="167"/>
    </row>
    <row r="216" spans="1:16" s="168" customFormat="1" ht="12.75">
      <c r="A216" s="10"/>
      <c r="B216" s="146"/>
      <c r="C216" s="145" t="s">
        <v>179</v>
      </c>
      <c r="D216" s="140"/>
      <c r="E216" s="102" t="s">
        <v>363</v>
      </c>
      <c r="F216" s="118">
        <v>7.71</v>
      </c>
      <c r="G216" s="163">
        <f t="shared" si="7"/>
        <v>0</v>
      </c>
      <c r="H216" s="100"/>
      <c r="I216" s="164"/>
      <c r="J216" s="102"/>
      <c r="K216" s="165"/>
      <c r="L216" s="102"/>
      <c r="M216" s="102"/>
      <c r="N216" s="166"/>
      <c r="O216" s="167"/>
      <c r="P216" s="167"/>
    </row>
    <row r="217" spans="1:16" s="168" customFormat="1" ht="12.75">
      <c r="A217" s="10"/>
      <c r="B217" s="146">
        <v>1</v>
      </c>
      <c r="C217" s="145" t="s">
        <v>302</v>
      </c>
      <c r="D217" s="140"/>
      <c r="E217" s="102" t="s">
        <v>363</v>
      </c>
      <c r="F217" s="100">
        <v>5</v>
      </c>
      <c r="G217" s="163">
        <f t="shared" si="7"/>
        <v>5</v>
      </c>
      <c r="H217" s="100"/>
      <c r="I217" s="164"/>
      <c r="J217" s="102"/>
      <c r="K217" s="165"/>
      <c r="L217" s="102"/>
      <c r="M217" s="102"/>
      <c r="N217" s="166"/>
      <c r="O217" s="167"/>
      <c r="P217" s="167"/>
    </row>
    <row r="218" spans="1:16" s="168" customFormat="1" ht="12.75">
      <c r="A218" s="10"/>
      <c r="B218" s="146"/>
      <c r="C218" s="145" t="s">
        <v>180</v>
      </c>
      <c r="D218" s="140"/>
      <c r="E218" s="102" t="s">
        <v>363</v>
      </c>
      <c r="F218" s="118"/>
      <c r="G218" s="163">
        <f t="shared" si="7"/>
        <v>0</v>
      </c>
      <c r="H218" s="100"/>
      <c r="I218" s="164"/>
      <c r="J218" s="102"/>
      <c r="K218" s="165"/>
      <c r="L218" s="102"/>
      <c r="M218" s="102"/>
      <c r="N218" s="166"/>
      <c r="O218" s="167"/>
      <c r="P218" s="167"/>
    </row>
    <row r="219" spans="1:16" s="168" customFormat="1" ht="12.75">
      <c r="A219" s="10"/>
      <c r="B219" s="146"/>
      <c r="C219" s="145" t="s">
        <v>447</v>
      </c>
      <c r="D219" s="140"/>
      <c r="E219" s="102" t="s">
        <v>363</v>
      </c>
      <c r="F219" s="100">
        <v>10</v>
      </c>
      <c r="G219" s="163">
        <f t="shared" si="7"/>
        <v>0</v>
      </c>
      <c r="H219" s="100"/>
      <c r="I219" s="164"/>
      <c r="J219" s="102"/>
      <c r="K219" s="165"/>
      <c r="L219" s="102"/>
      <c r="M219" s="102"/>
      <c r="N219" s="166"/>
      <c r="O219" s="167"/>
      <c r="P219" s="167"/>
    </row>
    <row r="220" spans="1:16" s="168" customFormat="1" ht="12.75">
      <c r="A220" s="10"/>
      <c r="B220" s="146"/>
      <c r="C220" s="145" t="s">
        <v>303</v>
      </c>
      <c r="D220" s="140"/>
      <c r="E220" s="102" t="s">
        <v>363</v>
      </c>
      <c r="F220" s="118"/>
      <c r="G220" s="163">
        <f t="shared" si="7"/>
        <v>0</v>
      </c>
      <c r="H220" s="100"/>
      <c r="I220" s="164"/>
      <c r="J220" s="102"/>
      <c r="K220" s="165"/>
      <c r="L220" s="102"/>
      <c r="M220" s="102"/>
      <c r="N220" s="166"/>
      <c r="O220" s="167"/>
      <c r="P220" s="167"/>
    </row>
    <row r="221" spans="1:16" s="168" customFormat="1" ht="12.75">
      <c r="A221" s="10"/>
      <c r="B221" s="146"/>
      <c r="C221" s="145" t="s">
        <v>304</v>
      </c>
      <c r="D221" s="140"/>
      <c r="E221" s="102" t="s">
        <v>363</v>
      </c>
      <c r="F221" s="100">
        <v>10</v>
      </c>
      <c r="G221" s="163">
        <f t="shared" si="7"/>
        <v>0</v>
      </c>
      <c r="H221" s="100"/>
      <c r="I221" s="164"/>
      <c r="J221" s="102"/>
      <c r="K221" s="165"/>
      <c r="L221" s="102"/>
      <c r="M221" s="102"/>
      <c r="N221" s="166"/>
      <c r="O221" s="167"/>
      <c r="P221" s="167"/>
    </row>
    <row r="222" spans="1:16" s="168" customFormat="1" ht="12.75">
      <c r="A222" s="10"/>
      <c r="B222" s="146"/>
      <c r="C222" s="145" t="s">
        <v>306</v>
      </c>
      <c r="D222" s="140"/>
      <c r="E222" s="102" t="s">
        <v>363</v>
      </c>
      <c r="F222" s="118"/>
      <c r="G222" s="163">
        <f t="shared" si="7"/>
        <v>0</v>
      </c>
      <c r="H222" s="100"/>
      <c r="I222" s="164"/>
      <c r="J222" s="102"/>
      <c r="K222" s="165"/>
      <c r="L222" s="102"/>
      <c r="M222" s="102"/>
      <c r="N222" s="166"/>
      <c r="O222" s="167"/>
      <c r="P222" s="167"/>
    </row>
    <row r="223" spans="1:16" s="168" customFormat="1" ht="12.75">
      <c r="A223" s="10"/>
      <c r="B223" s="146"/>
      <c r="C223" s="145" t="s">
        <v>307</v>
      </c>
      <c r="D223" s="140"/>
      <c r="E223" s="102" t="s">
        <v>363</v>
      </c>
      <c r="F223" s="100">
        <v>25</v>
      </c>
      <c r="G223" s="163">
        <f t="shared" si="7"/>
        <v>0</v>
      </c>
      <c r="H223" s="100"/>
      <c r="I223" s="164"/>
      <c r="J223" s="102"/>
      <c r="K223" s="165"/>
      <c r="L223" s="102"/>
      <c r="M223" s="102"/>
      <c r="N223" s="166"/>
      <c r="O223" s="167"/>
      <c r="P223" s="167"/>
    </row>
    <row r="224" spans="1:16" s="168" customFormat="1" ht="12.75">
      <c r="A224" s="10"/>
      <c r="B224" s="146"/>
      <c r="C224" s="145" t="s">
        <v>197</v>
      </c>
      <c r="D224" s="140"/>
      <c r="E224" s="102" t="s">
        <v>363</v>
      </c>
      <c r="F224" s="118"/>
      <c r="G224" s="163">
        <f t="shared" si="7"/>
        <v>0</v>
      </c>
      <c r="H224" s="100"/>
      <c r="I224" s="164"/>
      <c r="J224" s="102"/>
      <c r="K224" s="165"/>
      <c r="L224" s="102"/>
      <c r="M224" s="102"/>
      <c r="N224" s="166"/>
      <c r="O224" s="167"/>
      <c r="P224" s="167"/>
    </row>
    <row r="225" spans="1:16" s="168" customFormat="1" ht="12.75">
      <c r="A225" s="10"/>
      <c r="B225" s="146"/>
      <c r="C225" s="145" t="s">
        <v>313</v>
      </c>
      <c r="D225" s="140"/>
      <c r="E225" s="102" t="s">
        <v>363</v>
      </c>
      <c r="F225" s="118"/>
      <c r="G225" s="163">
        <f t="shared" si="7"/>
        <v>0</v>
      </c>
      <c r="H225" s="100"/>
      <c r="I225" s="164"/>
      <c r="J225" s="102"/>
      <c r="K225" s="165"/>
      <c r="L225" s="102"/>
      <c r="M225" s="102"/>
      <c r="N225" s="166"/>
      <c r="O225" s="167"/>
      <c r="P225" s="167"/>
    </row>
    <row r="226" spans="1:16" s="168" customFormat="1" ht="12.75">
      <c r="A226" s="10"/>
      <c r="B226" s="146">
        <v>1</v>
      </c>
      <c r="C226" s="145" t="s">
        <v>468</v>
      </c>
      <c r="D226" s="140" t="s">
        <v>469</v>
      </c>
      <c r="E226" s="102" t="s">
        <v>363</v>
      </c>
      <c r="F226" s="118">
        <v>19.51</v>
      </c>
      <c r="G226" s="163">
        <f t="shared" si="7"/>
        <v>19.51</v>
      </c>
      <c r="H226" s="100"/>
      <c r="I226" s="164"/>
      <c r="J226" s="102"/>
      <c r="K226" s="165"/>
      <c r="L226" s="102"/>
      <c r="M226" s="102"/>
      <c r="N226" s="166"/>
      <c r="O226" s="167"/>
      <c r="P226" s="167"/>
    </row>
    <row r="227" spans="1:16" s="168" customFormat="1" ht="12.75">
      <c r="A227" s="10"/>
      <c r="B227" s="146">
        <v>1</v>
      </c>
      <c r="C227" s="145" t="s">
        <v>472</v>
      </c>
      <c r="D227" s="140" t="s">
        <v>473</v>
      </c>
      <c r="E227" s="102" t="s">
        <v>363</v>
      </c>
      <c r="F227" s="118">
        <v>198</v>
      </c>
      <c r="G227" s="163">
        <f t="shared" si="7"/>
        <v>198</v>
      </c>
      <c r="H227" s="100"/>
      <c r="I227" s="164"/>
      <c r="J227" s="102"/>
      <c r="K227" s="165"/>
      <c r="L227" s="102"/>
      <c r="M227" s="102"/>
      <c r="N227" s="166"/>
      <c r="O227" s="167"/>
      <c r="P227" s="167"/>
    </row>
    <row r="228" spans="1:16" s="168" customFormat="1" ht="12.75">
      <c r="A228" s="10"/>
      <c r="B228" s="146"/>
      <c r="C228" s="145" t="s">
        <v>394</v>
      </c>
      <c r="D228" s="140"/>
      <c r="E228" s="102" t="s">
        <v>363</v>
      </c>
      <c r="F228" s="118"/>
      <c r="G228" s="163">
        <f t="shared" si="7"/>
        <v>0</v>
      </c>
      <c r="H228" s="100"/>
      <c r="I228" s="164"/>
      <c r="J228" s="102"/>
      <c r="K228" s="165"/>
      <c r="L228" s="102"/>
      <c r="M228" s="102"/>
      <c r="N228" s="166"/>
      <c r="O228" s="167"/>
      <c r="P228" s="167"/>
    </row>
    <row r="229" spans="1:16" s="168" customFormat="1" ht="12.75">
      <c r="A229" s="10"/>
      <c r="B229" s="146"/>
      <c r="C229" s="145" t="s">
        <v>170</v>
      </c>
      <c r="D229" s="140"/>
      <c r="E229" s="102" t="s">
        <v>363</v>
      </c>
      <c r="F229" s="118"/>
      <c r="G229" s="163">
        <f t="shared" si="7"/>
        <v>0</v>
      </c>
      <c r="H229" s="100"/>
      <c r="I229" s="164"/>
      <c r="J229" s="102"/>
      <c r="K229" s="165"/>
      <c r="L229" s="102"/>
      <c r="M229" s="102"/>
      <c r="N229" s="166"/>
      <c r="O229" s="167"/>
      <c r="P229" s="167"/>
    </row>
    <row r="230" spans="1:16" s="168" customFormat="1" ht="12.75">
      <c r="A230" s="10"/>
      <c r="B230" s="146"/>
      <c r="C230" s="145" t="s">
        <v>175</v>
      </c>
      <c r="D230" s="140"/>
      <c r="E230" s="102" t="s">
        <v>363</v>
      </c>
      <c r="F230" s="118"/>
      <c r="G230" s="163">
        <f t="shared" si="7"/>
        <v>0</v>
      </c>
      <c r="H230" s="100"/>
      <c r="I230" s="164"/>
      <c r="J230" s="102"/>
      <c r="K230" s="165"/>
      <c r="L230" s="102"/>
      <c r="M230" s="102"/>
      <c r="N230" s="166"/>
      <c r="O230" s="167"/>
      <c r="P230" s="167"/>
    </row>
    <row r="231" spans="1:16" s="168" customFormat="1" ht="12.75">
      <c r="A231" s="10"/>
      <c r="B231" s="146"/>
      <c r="C231" s="145" t="s">
        <v>448</v>
      </c>
      <c r="D231" s="140"/>
      <c r="E231" s="102" t="s">
        <v>363</v>
      </c>
      <c r="F231" s="118"/>
      <c r="G231" s="163">
        <f t="shared" si="7"/>
        <v>0</v>
      </c>
      <c r="H231" s="100"/>
      <c r="I231" s="164"/>
      <c r="J231" s="102"/>
      <c r="K231" s="165"/>
      <c r="L231" s="102"/>
      <c r="M231" s="102"/>
      <c r="N231" s="166"/>
      <c r="O231" s="167"/>
      <c r="P231" s="167"/>
    </row>
    <row r="232" spans="1:16" s="168" customFormat="1" ht="12.75">
      <c r="A232" s="10"/>
      <c r="B232" s="146"/>
      <c r="C232" s="145" t="s">
        <v>396</v>
      </c>
      <c r="D232" s="140"/>
      <c r="E232" s="102" t="s">
        <v>363</v>
      </c>
      <c r="F232" s="118"/>
      <c r="G232" s="163">
        <f t="shared" si="7"/>
        <v>0</v>
      </c>
      <c r="H232" s="100"/>
      <c r="I232" s="164"/>
      <c r="J232" s="102"/>
      <c r="K232" s="165"/>
      <c r="L232" s="102"/>
      <c r="M232" s="102"/>
      <c r="N232" s="166"/>
      <c r="O232" s="167"/>
      <c r="P232" s="167"/>
    </row>
    <row r="233" spans="1:16" s="168" customFormat="1" ht="12.75">
      <c r="A233" s="10"/>
      <c r="B233" s="146"/>
      <c r="C233" s="145" t="s">
        <v>395</v>
      </c>
      <c r="D233" s="140"/>
      <c r="E233" s="102" t="s">
        <v>363</v>
      </c>
      <c r="F233" s="118"/>
      <c r="G233" s="163">
        <f t="shared" si="7"/>
        <v>0</v>
      </c>
      <c r="H233" s="100"/>
      <c r="I233" s="164"/>
      <c r="J233" s="102"/>
      <c r="K233" s="165"/>
      <c r="L233" s="102"/>
      <c r="M233" s="102"/>
      <c r="N233" s="166"/>
      <c r="O233" s="167"/>
      <c r="P233" s="167"/>
    </row>
    <row r="234" spans="1:16" s="168" customFormat="1" ht="12.75">
      <c r="A234" s="10"/>
      <c r="B234" s="146"/>
      <c r="C234" s="145" t="s">
        <v>421</v>
      </c>
      <c r="D234" s="140"/>
      <c r="E234" s="102" t="s">
        <v>363</v>
      </c>
      <c r="F234" s="118"/>
      <c r="G234" s="163">
        <f t="shared" si="7"/>
        <v>0</v>
      </c>
      <c r="H234" s="100"/>
      <c r="I234" s="164"/>
      <c r="J234" s="102"/>
      <c r="K234" s="165"/>
      <c r="L234" s="102"/>
      <c r="M234" s="102"/>
      <c r="N234" s="166"/>
      <c r="O234" s="167"/>
      <c r="P234" s="167"/>
    </row>
    <row r="235" spans="1:16" s="168" customFormat="1" ht="12.75">
      <c r="A235" s="10"/>
      <c r="B235" s="146"/>
      <c r="C235" s="145" t="s">
        <v>399</v>
      </c>
      <c r="D235" s="140"/>
      <c r="E235" s="102" t="s">
        <v>363</v>
      </c>
      <c r="F235" s="118"/>
      <c r="G235" s="163">
        <f t="shared" si="7"/>
        <v>0</v>
      </c>
      <c r="H235" s="100"/>
      <c r="I235" s="164"/>
      <c r="J235" s="102"/>
      <c r="K235" s="165"/>
      <c r="L235" s="102"/>
      <c r="M235" s="102"/>
      <c r="N235" s="166"/>
      <c r="O235" s="167"/>
      <c r="P235" s="167"/>
    </row>
    <row r="236" spans="1:16" s="168" customFormat="1" ht="12.75">
      <c r="A236" s="10"/>
      <c r="B236" s="146"/>
      <c r="C236" s="145" t="s">
        <v>389</v>
      </c>
      <c r="D236" s="140" t="s">
        <v>390</v>
      </c>
      <c r="E236" s="102"/>
      <c r="F236" s="100"/>
      <c r="G236" s="163">
        <f t="shared" si="7"/>
        <v>0</v>
      </c>
      <c r="H236" s="100"/>
      <c r="I236" s="164"/>
      <c r="J236" s="102"/>
      <c r="K236" s="165"/>
      <c r="L236" s="102"/>
      <c r="M236" s="102"/>
      <c r="N236" s="166"/>
      <c r="O236" s="167"/>
      <c r="P236" s="167"/>
    </row>
    <row r="237" spans="1:16" s="168" customFormat="1" ht="12.75">
      <c r="A237" s="10"/>
      <c r="B237" s="146"/>
      <c r="C237" s="145" t="s">
        <v>181</v>
      </c>
      <c r="D237" s="140"/>
      <c r="E237" s="102"/>
      <c r="F237" s="118"/>
      <c r="G237" s="163">
        <f t="shared" si="7"/>
        <v>0</v>
      </c>
      <c r="H237" s="100"/>
      <c r="I237" s="164"/>
      <c r="J237" s="102"/>
      <c r="K237" s="165"/>
      <c r="L237" s="102"/>
      <c r="M237" s="102"/>
      <c r="N237" s="166"/>
      <c r="O237" s="167"/>
      <c r="P237" s="167"/>
    </row>
    <row r="238" spans="1:16" s="168" customFormat="1" ht="12.75">
      <c r="A238" s="10"/>
      <c r="B238" s="146"/>
      <c r="C238" s="145" t="s">
        <v>305</v>
      </c>
      <c r="D238" s="140"/>
      <c r="E238" s="102"/>
      <c r="F238" s="100">
        <v>25</v>
      </c>
      <c r="G238" s="163">
        <f t="shared" si="7"/>
        <v>0</v>
      </c>
      <c r="H238" s="100"/>
      <c r="I238" s="164"/>
      <c r="J238" s="102"/>
      <c r="K238" s="165"/>
      <c r="L238" s="102"/>
      <c r="M238" s="102"/>
      <c r="N238" s="166"/>
      <c r="O238" s="167"/>
      <c r="P238" s="167"/>
    </row>
    <row r="239" spans="1:16" s="168" customFormat="1" ht="12.75">
      <c r="A239" s="10"/>
      <c r="B239" s="146">
        <v>1</v>
      </c>
      <c r="C239" s="145" t="s">
        <v>376</v>
      </c>
      <c r="D239" s="140" t="s">
        <v>377</v>
      </c>
      <c r="E239" s="102"/>
      <c r="F239" s="100">
        <v>162.91</v>
      </c>
      <c r="G239" s="163">
        <f aca="true" t="shared" si="8" ref="G239:G245">B239*F239</f>
        <v>162.91</v>
      </c>
      <c r="H239" s="100"/>
      <c r="I239" s="164"/>
      <c r="J239" s="102"/>
      <c r="K239" s="165"/>
      <c r="L239" s="102"/>
      <c r="M239" s="102"/>
      <c r="N239" s="166"/>
      <c r="O239" s="167"/>
      <c r="P239" s="167"/>
    </row>
    <row r="240" spans="1:16" s="168" customFormat="1" ht="12.75">
      <c r="A240" s="10"/>
      <c r="B240" s="146">
        <v>2</v>
      </c>
      <c r="C240" s="145" t="s">
        <v>452</v>
      </c>
      <c r="D240" s="140"/>
      <c r="E240" s="102"/>
      <c r="F240" s="100">
        <v>20.42</v>
      </c>
      <c r="G240" s="163">
        <f t="shared" si="8"/>
        <v>40.84</v>
      </c>
      <c r="H240" s="100"/>
      <c r="I240" s="164"/>
      <c r="J240" s="102"/>
      <c r="K240" s="165"/>
      <c r="L240" s="102"/>
      <c r="M240" s="102"/>
      <c r="N240" s="166"/>
      <c r="O240" s="167"/>
      <c r="P240" s="167"/>
    </row>
    <row r="241" spans="1:16" s="168" customFormat="1" ht="12.75">
      <c r="A241" s="10"/>
      <c r="B241" s="146">
        <v>1</v>
      </c>
      <c r="C241" s="145" t="s">
        <v>451</v>
      </c>
      <c r="D241" s="140"/>
      <c r="E241" s="102"/>
      <c r="F241" s="118">
        <v>20.42</v>
      </c>
      <c r="G241" s="163">
        <f t="shared" si="8"/>
        <v>20.42</v>
      </c>
      <c r="H241" s="100"/>
      <c r="I241" s="164"/>
      <c r="J241" s="102"/>
      <c r="K241" s="165"/>
      <c r="L241" s="102"/>
      <c r="M241" s="102"/>
      <c r="N241" s="166"/>
      <c r="O241" s="167"/>
      <c r="P241" s="167"/>
    </row>
    <row r="242" spans="1:16" s="168" customFormat="1" ht="12.75">
      <c r="A242" s="10"/>
      <c r="B242" s="146">
        <v>1</v>
      </c>
      <c r="C242" s="145" t="s">
        <v>466</v>
      </c>
      <c r="D242" s="140" t="s">
        <v>467</v>
      </c>
      <c r="E242" s="102"/>
      <c r="F242" s="118">
        <v>30</v>
      </c>
      <c r="G242" s="163">
        <f t="shared" si="8"/>
        <v>30</v>
      </c>
      <c r="H242" s="100"/>
      <c r="I242" s="164"/>
      <c r="J242" s="102"/>
      <c r="K242" s="165"/>
      <c r="L242" s="102"/>
      <c r="M242" s="102"/>
      <c r="N242" s="166"/>
      <c r="O242" s="167"/>
      <c r="P242" s="167"/>
    </row>
    <row r="243" spans="1:16" s="168" customFormat="1" ht="12.75">
      <c r="A243" s="10"/>
      <c r="B243" s="146">
        <v>1</v>
      </c>
      <c r="C243" s="145" t="s">
        <v>470</v>
      </c>
      <c r="D243" s="140" t="s">
        <v>471</v>
      </c>
      <c r="E243" s="102"/>
      <c r="F243" s="118">
        <v>89.5</v>
      </c>
      <c r="G243" s="163">
        <f t="shared" si="8"/>
        <v>89.5</v>
      </c>
      <c r="H243" s="100"/>
      <c r="I243" s="164"/>
      <c r="J243" s="102"/>
      <c r="K243" s="165"/>
      <c r="L243" s="102"/>
      <c r="M243" s="102"/>
      <c r="N243" s="166"/>
      <c r="O243" s="167"/>
      <c r="P243" s="167"/>
    </row>
    <row r="244" spans="1:16" s="168" customFormat="1" ht="12.75">
      <c r="A244" s="10"/>
      <c r="B244" s="146">
        <v>1</v>
      </c>
      <c r="C244" s="145" t="s">
        <v>397</v>
      </c>
      <c r="D244" s="140" t="s">
        <v>398</v>
      </c>
      <c r="E244" s="102"/>
      <c r="F244" s="118">
        <v>12.48</v>
      </c>
      <c r="G244" s="163">
        <f t="shared" si="8"/>
        <v>12.48</v>
      </c>
      <c r="H244" s="100"/>
      <c r="I244" s="164"/>
      <c r="J244" s="102"/>
      <c r="K244" s="165"/>
      <c r="L244" s="102"/>
      <c r="M244" s="102"/>
      <c r="N244" s="166"/>
      <c r="O244" s="167"/>
      <c r="P244" s="167"/>
    </row>
    <row r="245" spans="1:16" s="168" customFormat="1" ht="12.75">
      <c r="A245" s="10"/>
      <c r="B245" s="146"/>
      <c r="C245" s="145" t="s">
        <v>400</v>
      </c>
      <c r="D245" s="140"/>
      <c r="E245" s="102"/>
      <c r="F245" s="118"/>
      <c r="G245" s="163">
        <f t="shared" si="8"/>
        <v>0</v>
      </c>
      <c r="H245" s="100"/>
      <c r="I245" s="164"/>
      <c r="J245" s="102"/>
      <c r="K245" s="165"/>
      <c r="L245" s="102"/>
      <c r="M245" s="102"/>
      <c r="N245" s="166"/>
      <c r="O245" s="167"/>
      <c r="P245" s="167"/>
    </row>
    <row r="246" spans="1:16" s="168" customFormat="1" ht="12.75">
      <c r="A246" s="10"/>
      <c r="B246" s="146"/>
      <c r="C246" s="145"/>
      <c r="D246" s="140"/>
      <c r="E246" s="102"/>
      <c r="F246" s="118"/>
      <c r="G246" s="163">
        <f aca="true" t="shared" si="9" ref="G246:G251">B246*F246</f>
        <v>0</v>
      </c>
      <c r="H246" s="100"/>
      <c r="I246" s="164"/>
      <c r="J246" s="102"/>
      <c r="K246" s="165"/>
      <c r="L246" s="102"/>
      <c r="M246" s="102"/>
      <c r="N246" s="166"/>
      <c r="O246" s="167"/>
      <c r="P246" s="167"/>
    </row>
    <row r="247" spans="1:16" s="168" customFormat="1" ht="12.75">
      <c r="A247" s="10"/>
      <c r="B247" s="146"/>
      <c r="C247" s="145"/>
      <c r="D247" s="140"/>
      <c r="E247" s="102"/>
      <c r="F247" s="100"/>
      <c r="G247" s="163">
        <f t="shared" si="9"/>
        <v>0</v>
      </c>
      <c r="H247" s="100"/>
      <c r="I247" s="164"/>
      <c r="J247" s="102"/>
      <c r="K247" s="165"/>
      <c r="L247" s="102"/>
      <c r="M247" s="102"/>
      <c r="N247" s="166"/>
      <c r="O247" s="167"/>
      <c r="P247" s="167"/>
    </row>
    <row r="248" spans="1:16" s="168" customFormat="1" ht="12.75">
      <c r="A248" s="10"/>
      <c r="B248" s="146"/>
      <c r="C248" s="187" t="s">
        <v>80</v>
      </c>
      <c r="D248" s="188"/>
      <c r="E248" s="102"/>
      <c r="F248" s="100"/>
      <c r="G248" s="163">
        <f t="shared" si="9"/>
        <v>0</v>
      </c>
      <c r="H248" s="100"/>
      <c r="I248" s="164"/>
      <c r="J248" s="102"/>
      <c r="K248" s="165"/>
      <c r="L248" s="102"/>
      <c r="M248" s="102"/>
      <c r="N248" s="166"/>
      <c r="O248" s="167"/>
      <c r="P248" s="167"/>
    </row>
    <row r="249" spans="1:16" s="168" customFormat="1" ht="12.75">
      <c r="A249" s="10"/>
      <c r="B249" s="146"/>
      <c r="C249" s="145" t="s">
        <v>501</v>
      </c>
      <c r="D249" s="140"/>
      <c r="E249" s="102"/>
      <c r="F249" s="100"/>
      <c r="G249" s="163">
        <f t="shared" si="9"/>
        <v>0</v>
      </c>
      <c r="H249" s="100"/>
      <c r="I249" s="164"/>
      <c r="J249" s="102"/>
      <c r="K249" s="165"/>
      <c r="L249" s="102"/>
      <c r="M249" s="102"/>
      <c r="N249" s="166"/>
      <c r="O249" s="167"/>
      <c r="P249" s="167"/>
    </row>
    <row r="250" spans="1:16" s="168" customFormat="1" ht="12.75">
      <c r="A250" s="10"/>
      <c r="B250" s="146"/>
      <c r="C250" s="145" t="s">
        <v>81</v>
      </c>
      <c r="D250" s="140"/>
      <c r="E250" s="102"/>
      <c r="F250" s="100"/>
      <c r="G250" s="163">
        <f t="shared" si="9"/>
        <v>0</v>
      </c>
      <c r="H250" s="100"/>
      <c r="I250" s="164"/>
      <c r="J250" s="102"/>
      <c r="K250" s="165"/>
      <c r="L250" s="102"/>
      <c r="M250" s="102"/>
      <c r="N250" s="166"/>
      <c r="O250" s="167"/>
      <c r="P250" s="167"/>
    </row>
    <row r="251" spans="1:16" s="168" customFormat="1" ht="13.5" thickBot="1">
      <c r="A251" s="10"/>
      <c r="B251" s="146"/>
      <c r="C251" s="145" t="s">
        <v>82</v>
      </c>
      <c r="D251" s="140"/>
      <c r="E251" s="206"/>
      <c r="F251" s="100"/>
      <c r="G251" s="163">
        <f t="shared" si="9"/>
        <v>0</v>
      </c>
      <c r="H251" s="100"/>
      <c r="I251" s="164"/>
      <c r="J251" s="102"/>
      <c r="K251" s="165"/>
      <c r="L251" s="102"/>
      <c r="M251" s="102"/>
      <c r="N251" s="166"/>
      <c r="O251" s="167"/>
      <c r="P251" s="167"/>
    </row>
    <row r="252" spans="1:16" s="72" customFormat="1" ht="12.75">
      <c r="A252" s="169"/>
      <c r="B252" s="70"/>
      <c r="C252" s="77"/>
      <c r="D252" s="77"/>
      <c r="E252" s="77"/>
      <c r="F252" s="77"/>
      <c r="G252" s="77"/>
      <c r="H252" s="77"/>
      <c r="I252" s="77"/>
      <c r="J252" s="77"/>
      <c r="K252" s="77"/>
      <c r="L252" s="77"/>
      <c r="M252" s="77"/>
      <c r="N252" s="74"/>
      <c r="O252" s="59"/>
      <c r="P252" s="59"/>
    </row>
    <row r="253" spans="1:16" s="72" customFormat="1" ht="12.75">
      <c r="A253" s="170" t="s">
        <v>83</v>
      </c>
      <c r="B253" s="71"/>
      <c r="C253" s="78"/>
      <c r="D253" s="78"/>
      <c r="E253" s="78"/>
      <c r="F253" s="80">
        <f>SUM(F5:F251)</f>
        <v>7529.05</v>
      </c>
      <c r="G253" s="80">
        <f>SUM(G5:G251)</f>
        <v>6346.830000000001</v>
      </c>
      <c r="H253" s="78"/>
      <c r="I253" s="78"/>
      <c r="J253" s="78"/>
      <c r="K253" s="78"/>
      <c r="L253" s="78"/>
      <c r="M253" s="78"/>
      <c r="N253" s="75"/>
      <c r="O253" s="59"/>
      <c r="P253" s="59"/>
    </row>
    <row r="254" spans="1:16" s="72" customFormat="1" ht="13.5" thickBot="1">
      <c r="A254" s="171"/>
      <c r="B254" s="73"/>
      <c r="C254" s="79"/>
      <c r="D254" s="79"/>
      <c r="E254" s="79"/>
      <c r="F254" s="79"/>
      <c r="G254" s="79"/>
      <c r="H254" s="79"/>
      <c r="I254" s="79"/>
      <c r="J254" s="79"/>
      <c r="K254" s="79"/>
      <c r="L254" s="79"/>
      <c r="M254" s="79"/>
      <c r="N254" s="76"/>
      <c r="O254" s="59"/>
      <c r="P254" s="59"/>
    </row>
  </sheetData>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127"/>
  <sheetViews>
    <sheetView zoomScale="80" zoomScaleNormal="80" workbookViewId="0" topLeftCell="A1">
      <pane ySplit="4" topLeftCell="BM5" activePane="bottomLeft" state="frozen"/>
      <selection pane="topLeft" activeCell="H13" sqref="H13"/>
      <selection pane="bottomLeft" activeCell="A11" sqref="A11"/>
    </sheetView>
  </sheetViews>
  <sheetFormatPr defaultColWidth="9.140625" defaultRowHeight="12.75"/>
  <cols>
    <col min="1" max="1" width="9.57421875" style="1" customWidth="1"/>
    <col min="2" max="2" width="10.421875" style="1" customWidth="1"/>
    <col min="3" max="3" width="50.57421875" style="4" customWidth="1"/>
    <col min="4" max="4" width="61.421875" style="4" bestFit="1" customWidth="1"/>
    <col min="5" max="5" width="9.140625" style="1" customWidth="1"/>
    <col min="6" max="6" width="18.140625" style="154" customWidth="1"/>
    <col min="7" max="7" width="11.7109375" style="154" bestFit="1" customWidth="1"/>
    <col min="8" max="8" width="10.7109375" style="154" bestFit="1" customWidth="1"/>
    <col min="9" max="9" width="20.8515625" style="13" bestFit="1" customWidth="1"/>
    <col min="10" max="10" width="14.421875" style="1" customWidth="1"/>
    <col min="11" max="11" width="17.28125" style="1" customWidth="1"/>
    <col min="12" max="12" width="16.7109375" style="1" bestFit="1" customWidth="1"/>
    <col min="13" max="16" width="9.140625" style="1" customWidth="1"/>
  </cols>
  <sheetData>
    <row r="1" spans="1:16" s="3" customFormat="1" ht="12.75">
      <c r="A1" s="7"/>
      <c r="B1" s="53" t="s">
        <v>665</v>
      </c>
      <c r="C1" s="54"/>
      <c r="D1" s="113"/>
      <c r="E1" s="5"/>
      <c r="F1" s="148"/>
      <c r="G1" s="148"/>
      <c r="H1" s="148"/>
      <c r="I1" s="12"/>
      <c r="J1" s="5"/>
      <c r="K1" s="5"/>
      <c r="L1" s="5"/>
      <c r="M1" s="5"/>
      <c r="N1" s="6"/>
      <c r="O1" s="2"/>
      <c r="P1" s="2"/>
    </row>
    <row r="2" spans="1:16" s="3" customFormat="1" ht="13.5" thickBot="1">
      <c r="A2" s="8"/>
      <c r="B2" s="55"/>
      <c r="C2" s="56"/>
      <c r="D2" s="114"/>
      <c r="E2" s="20"/>
      <c r="F2" s="149"/>
      <c r="G2" s="149"/>
      <c r="H2" s="149"/>
      <c r="I2" s="23"/>
      <c r="J2" s="20"/>
      <c r="K2" s="20"/>
      <c r="L2" s="20"/>
      <c r="M2" s="20"/>
      <c r="N2" s="26"/>
      <c r="O2" s="2"/>
      <c r="P2" s="2"/>
    </row>
    <row r="3" spans="1:16" s="3" customFormat="1" ht="12.75">
      <c r="A3" s="9"/>
      <c r="B3" s="14" t="s">
        <v>225</v>
      </c>
      <c r="C3" s="48" t="s">
        <v>229</v>
      </c>
      <c r="D3" s="104" t="s">
        <v>337</v>
      </c>
      <c r="E3" s="27" t="s">
        <v>578</v>
      </c>
      <c r="F3" s="150" t="s">
        <v>226</v>
      </c>
      <c r="G3" s="151" t="s">
        <v>335</v>
      </c>
      <c r="H3" s="150" t="s">
        <v>227</v>
      </c>
      <c r="I3" s="16" t="s">
        <v>234</v>
      </c>
      <c r="J3" s="27" t="s">
        <v>230</v>
      </c>
      <c r="K3" s="15" t="s">
        <v>232</v>
      </c>
      <c r="L3" s="27" t="s">
        <v>233</v>
      </c>
      <c r="M3" s="27"/>
      <c r="N3" s="29"/>
      <c r="O3" s="2"/>
      <c r="P3" s="2"/>
    </row>
    <row r="4" spans="1:16" s="3" customFormat="1" ht="13.5" thickBot="1">
      <c r="A4" s="9"/>
      <c r="B4" s="17"/>
      <c r="C4" s="49"/>
      <c r="D4" s="105" t="s">
        <v>338</v>
      </c>
      <c r="E4" s="21" t="s">
        <v>579</v>
      </c>
      <c r="F4" s="152" t="s">
        <v>336</v>
      </c>
      <c r="G4" s="153" t="s">
        <v>228</v>
      </c>
      <c r="H4" s="152" t="s">
        <v>228</v>
      </c>
      <c r="I4" s="19" t="s">
        <v>235</v>
      </c>
      <c r="J4" s="21" t="s">
        <v>231</v>
      </c>
      <c r="K4" s="18"/>
      <c r="L4" s="21"/>
      <c r="M4" s="21"/>
      <c r="N4" s="30"/>
      <c r="O4" s="2"/>
      <c r="P4" s="2"/>
    </row>
    <row r="5" spans="1:16" s="168" customFormat="1" ht="12.75">
      <c r="A5" s="186"/>
      <c r="B5" s="146"/>
      <c r="C5" s="187"/>
      <c r="D5" s="188"/>
      <c r="E5" s="102"/>
      <c r="F5" s="189"/>
      <c r="G5" s="190"/>
      <c r="H5" s="189"/>
      <c r="I5" s="163"/>
      <c r="J5" s="102"/>
      <c r="K5" s="165"/>
      <c r="L5" s="102"/>
      <c r="M5" s="102"/>
      <c r="N5" s="166"/>
      <c r="O5" s="167"/>
      <c r="P5" s="167"/>
    </row>
    <row r="6" spans="1:16" s="168" customFormat="1" ht="12.75">
      <c r="A6" s="186"/>
      <c r="B6" s="146"/>
      <c r="C6" s="187" t="s">
        <v>526</v>
      </c>
      <c r="D6" s="188"/>
      <c r="E6" s="102"/>
      <c r="F6" s="189"/>
      <c r="G6" s="190"/>
      <c r="H6" s="189"/>
      <c r="I6" s="163"/>
      <c r="J6" s="102"/>
      <c r="K6" s="165"/>
      <c r="L6" s="102"/>
      <c r="M6" s="102"/>
      <c r="N6" s="166"/>
      <c r="O6" s="167"/>
      <c r="P6" s="167"/>
    </row>
    <row r="7" spans="1:16" s="168" customFormat="1" ht="12.75">
      <c r="A7" s="186"/>
      <c r="B7" s="146">
        <v>1</v>
      </c>
      <c r="C7" s="145" t="s">
        <v>125</v>
      </c>
      <c r="D7" s="140"/>
      <c r="E7" s="102"/>
      <c r="F7" s="189"/>
      <c r="G7" s="190"/>
      <c r="H7" s="189"/>
      <c r="I7" s="163"/>
      <c r="J7" s="102"/>
      <c r="K7" s="165"/>
      <c r="L7" s="102"/>
      <c r="M7" s="102"/>
      <c r="N7" s="166"/>
      <c r="O7" s="167"/>
      <c r="P7" s="167"/>
    </row>
    <row r="8" spans="1:16" s="168" customFormat="1" ht="12.75">
      <c r="A8" s="186"/>
      <c r="B8" s="146">
        <v>1</v>
      </c>
      <c r="C8" s="145" t="s">
        <v>530</v>
      </c>
      <c r="D8" s="140"/>
      <c r="E8" s="102"/>
      <c r="F8" s="189"/>
      <c r="G8" s="191"/>
      <c r="H8" s="189"/>
      <c r="I8" s="163"/>
      <c r="J8" s="102"/>
      <c r="K8" s="165"/>
      <c r="L8" s="102"/>
      <c r="M8" s="102"/>
      <c r="N8" s="166"/>
      <c r="O8" s="167"/>
      <c r="P8" s="167"/>
    </row>
    <row r="9" spans="1:16" s="168" customFormat="1" ht="12.75">
      <c r="A9" s="186"/>
      <c r="B9" s="146">
        <v>1</v>
      </c>
      <c r="C9" s="145" t="s">
        <v>531</v>
      </c>
      <c r="D9" s="140"/>
      <c r="E9" s="102"/>
      <c r="F9" s="189"/>
      <c r="G9" s="191"/>
      <c r="H9" s="189"/>
      <c r="I9" s="163"/>
      <c r="J9" s="102"/>
      <c r="K9" s="165"/>
      <c r="L9" s="102"/>
      <c r="M9" s="102"/>
      <c r="N9" s="166"/>
      <c r="O9" s="167"/>
      <c r="P9" s="167"/>
    </row>
    <row r="10" spans="1:16" s="168" customFormat="1" ht="12.75">
      <c r="A10" s="186"/>
      <c r="B10" s="146"/>
      <c r="C10" s="145"/>
      <c r="D10" s="140"/>
      <c r="E10" s="102"/>
      <c r="F10" s="189"/>
      <c r="G10" s="191"/>
      <c r="H10" s="189"/>
      <c r="I10" s="163"/>
      <c r="J10" s="102"/>
      <c r="K10" s="165"/>
      <c r="L10" s="102"/>
      <c r="M10" s="102"/>
      <c r="N10" s="166"/>
      <c r="O10" s="167"/>
      <c r="P10" s="167"/>
    </row>
    <row r="11" spans="1:16" s="168" customFormat="1" ht="12.75">
      <c r="A11" s="186"/>
      <c r="B11" s="146"/>
      <c r="C11" s="187" t="s">
        <v>527</v>
      </c>
      <c r="D11" s="188"/>
      <c r="E11" s="102"/>
      <c r="F11" s="189"/>
      <c r="G11" s="190"/>
      <c r="H11" s="189"/>
      <c r="I11" s="163"/>
      <c r="J11" s="102"/>
      <c r="K11" s="165"/>
      <c r="L11" s="102"/>
      <c r="M11" s="102"/>
      <c r="N11" s="166"/>
      <c r="O11" s="167"/>
      <c r="P11" s="167"/>
    </row>
    <row r="12" spans="1:16" s="168" customFormat="1" ht="12.75">
      <c r="A12" s="186"/>
      <c r="B12" s="146">
        <v>1</v>
      </c>
      <c r="C12" s="145" t="s">
        <v>123</v>
      </c>
      <c r="D12" s="140"/>
      <c r="E12" s="102"/>
      <c r="F12" s="189"/>
      <c r="G12" s="190"/>
      <c r="H12" s="189"/>
      <c r="I12" s="163"/>
      <c r="J12" s="102"/>
      <c r="K12" s="165"/>
      <c r="L12" s="102"/>
      <c r="M12" s="102"/>
      <c r="N12" s="166"/>
      <c r="O12" s="167"/>
      <c r="P12" s="167"/>
    </row>
    <row r="13" spans="1:16" s="168" customFormat="1" ht="12.75">
      <c r="A13" s="186"/>
      <c r="B13" s="146"/>
      <c r="C13" s="145" t="s">
        <v>31</v>
      </c>
      <c r="D13" s="140"/>
      <c r="E13" s="102"/>
      <c r="F13" s="189"/>
      <c r="G13" s="190"/>
      <c r="H13" s="189"/>
      <c r="I13" s="163"/>
      <c r="J13" s="102"/>
      <c r="K13" s="165"/>
      <c r="L13" s="102"/>
      <c r="M13" s="102"/>
      <c r="N13" s="166"/>
      <c r="O13" s="167"/>
      <c r="P13" s="167"/>
    </row>
    <row r="14" spans="1:16" s="168" customFormat="1" ht="12.75">
      <c r="A14" s="186"/>
      <c r="B14" s="146">
        <v>1</v>
      </c>
      <c r="C14" s="145" t="s">
        <v>30</v>
      </c>
      <c r="D14" s="140"/>
      <c r="E14" s="102"/>
      <c r="F14" s="189"/>
      <c r="G14" s="190"/>
      <c r="H14" s="189"/>
      <c r="I14" s="163"/>
      <c r="J14" s="102"/>
      <c r="K14" s="165"/>
      <c r="L14" s="102"/>
      <c r="M14" s="102"/>
      <c r="N14" s="166"/>
      <c r="O14" s="167"/>
      <c r="P14" s="167"/>
    </row>
    <row r="15" spans="1:16" s="168" customFormat="1" ht="12.75">
      <c r="A15" s="186"/>
      <c r="B15" s="146"/>
      <c r="C15" s="145"/>
      <c r="D15" s="140"/>
      <c r="E15" s="102"/>
      <c r="F15" s="189"/>
      <c r="G15" s="190"/>
      <c r="H15" s="189"/>
      <c r="I15" s="163"/>
      <c r="J15" s="102"/>
      <c r="K15" s="165"/>
      <c r="L15" s="102"/>
      <c r="M15" s="102"/>
      <c r="N15" s="166"/>
      <c r="O15" s="167"/>
      <c r="P15" s="167"/>
    </row>
    <row r="16" spans="1:16" s="168" customFormat="1" ht="12.75">
      <c r="A16" s="186"/>
      <c r="B16" s="146"/>
      <c r="C16" s="187" t="s">
        <v>529</v>
      </c>
      <c r="D16" s="140"/>
      <c r="E16" s="102"/>
      <c r="F16" s="189"/>
      <c r="G16" s="190"/>
      <c r="H16" s="189"/>
      <c r="I16" s="163"/>
      <c r="J16" s="102"/>
      <c r="K16" s="165"/>
      <c r="L16" s="102"/>
      <c r="M16" s="102"/>
      <c r="N16" s="166"/>
      <c r="O16" s="167"/>
      <c r="P16" s="167"/>
    </row>
    <row r="17" spans="1:16" s="168" customFormat="1" ht="12.75">
      <c r="A17" s="186"/>
      <c r="B17" s="146">
        <v>2</v>
      </c>
      <c r="C17" s="145" t="s">
        <v>215</v>
      </c>
      <c r="D17" s="140"/>
      <c r="E17" s="102"/>
      <c r="F17" s="189"/>
      <c r="G17" s="190"/>
      <c r="H17" s="189"/>
      <c r="I17" s="163"/>
      <c r="J17" s="102"/>
      <c r="K17" s="165"/>
      <c r="L17" s="102"/>
      <c r="M17" s="102"/>
      <c r="N17" s="166"/>
      <c r="O17" s="167"/>
      <c r="P17" s="167"/>
    </row>
    <row r="18" spans="1:16" s="168" customFormat="1" ht="12.75">
      <c r="A18" s="186"/>
      <c r="B18" s="146">
        <v>2</v>
      </c>
      <c r="C18" s="145" t="s">
        <v>216</v>
      </c>
      <c r="D18" s="140"/>
      <c r="E18" s="102"/>
      <c r="F18" s="189"/>
      <c r="G18" s="190"/>
      <c r="H18" s="189"/>
      <c r="I18" s="163"/>
      <c r="J18" s="102"/>
      <c r="K18" s="165"/>
      <c r="L18" s="102"/>
      <c r="M18" s="102"/>
      <c r="N18" s="166"/>
      <c r="O18" s="167"/>
      <c r="P18" s="167"/>
    </row>
    <row r="19" spans="1:16" s="168" customFormat="1" ht="12.75">
      <c r="A19" s="186"/>
      <c r="B19" s="146">
        <v>2</v>
      </c>
      <c r="C19" s="145" t="s">
        <v>129</v>
      </c>
      <c r="D19" s="140"/>
      <c r="E19" s="102"/>
      <c r="F19" s="189"/>
      <c r="G19" s="190"/>
      <c r="H19" s="189"/>
      <c r="I19" s="163"/>
      <c r="J19" s="102"/>
      <c r="K19" s="165"/>
      <c r="L19" s="102"/>
      <c r="M19" s="102"/>
      <c r="N19" s="166"/>
      <c r="O19" s="167"/>
      <c r="P19" s="167"/>
    </row>
    <row r="20" spans="1:16" s="168" customFormat="1" ht="12.75">
      <c r="A20" s="186"/>
      <c r="B20" s="146">
        <v>1</v>
      </c>
      <c r="C20" s="145" t="s">
        <v>521</v>
      </c>
      <c r="D20" s="140"/>
      <c r="E20" s="102"/>
      <c r="F20" s="189"/>
      <c r="G20" s="190"/>
      <c r="H20" s="189"/>
      <c r="I20" s="163"/>
      <c r="J20" s="102"/>
      <c r="K20" s="165"/>
      <c r="L20" s="102"/>
      <c r="M20" s="102"/>
      <c r="N20" s="166"/>
      <c r="O20" s="167"/>
      <c r="P20" s="167"/>
    </row>
    <row r="21" spans="1:16" s="168" customFormat="1" ht="12.75">
      <c r="A21" s="186"/>
      <c r="B21" s="146">
        <v>1</v>
      </c>
      <c r="C21" s="145" t="s">
        <v>144</v>
      </c>
      <c r="D21" s="140"/>
      <c r="E21" s="102"/>
      <c r="F21" s="189"/>
      <c r="G21" s="190"/>
      <c r="H21" s="189"/>
      <c r="I21" s="163"/>
      <c r="J21" s="102"/>
      <c r="K21" s="165"/>
      <c r="L21" s="102"/>
      <c r="M21" s="102"/>
      <c r="N21" s="166"/>
      <c r="O21" s="167"/>
      <c r="P21" s="167"/>
    </row>
    <row r="22" spans="1:16" s="168" customFormat="1" ht="12.75">
      <c r="A22" s="186"/>
      <c r="B22" s="146">
        <v>1</v>
      </c>
      <c r="C22" s="145" t="s">
        <v>136</v>
      </c>
      <c r="D22" s="140"/>
      <c r="E22" s="102"/>
      <c r="F22" s="189"/>
      <c r="G22" s="190"/>
      <c r="H22" s="189"/>
      <c r="I22" s="163"/>
      <c r="J22" s="102"/>
      <c r="K22" s="165"/>
      <c r="L22" s="102"/>
      <c r="M22" s="102"/>
      <c r="N22" s="166"/>
      <c r="O22" s="167"/>
      <c r="P22" s="167"/>
    </row>
    <row r="23" spans="1:16" s="168" customFormat="1" ht="12.75">
      <c r="A23" s="186"/>
      <c r="B23" s="146">
        <v>1</v>
      </c>
      <c r="C23" s="145" t="s">
        <v>525</v>
      </c>
      <c r="D23" s="140"/>
      <c r="E23" s="102"/>
      <c r="F23" s="189"/>
      <c r="G23" s="190"/>
      <c r="H23" s="189"/>
      <c r="I23" s="163"/>
      <c r="J23" s="102"/>
      <c r="K23" s="165"/>
      <c r="L23" s="102"/>
      <c r="M23" s="102"/>
      <c r="N23" s="166"/>
      <c r="O23" s="167"/>
      <c r="P23" s="167"/>
    </row>
    <row r="24" spans="1:16" s="168" customFormat="1" ht="12.75">
      <c r="A24" s="186"/>
      <c r="B24" s="146">
        <v>1</v>
      </c>
      <c r="C24" s="145" t="s">
        <v>44</v>
      </c>
      <c r="D24" s="140"/>
      <c r="E24" s="102"/>
      <c r="F24" s="189"/>
      <c r="G24" s="190"/>
      <c r="H24" s="189"/>
      <c r="I24" s="163"/>
      <c r="J24" s="102"/>
      <c r="K24" s="165"/>
      <c r="L24" s="102"/>
      <c r="M24" s="102"/>
      <c r="N24" s="166"/>
      <c r="O24" s="167"/>
      <c r="P24" s="167"/>
    </row>
    <row r="25" spans="1:16" s="168" customFormat="1" ht="12.75">
      <c r="A25" s="186"/>
      <c r="B25" s="146">
        <v>1</v>
      </c>
      <c r="C25" s="145" t="s">
        <v>205</v>
      </c>
      <c r="D25" s="140"/>
      <c r="E25" s="102"/>
      <c r="F25" s="189"/>
      <c r="G25" s="190"/>
      <c r="H25" s="189"/>
      <c r="I25" s="163"/>
      <c r="J25" s="102"/>
      <c r="K25" s="165"/>
      <c r="L25" s="102"/>
      <c r="M25" s="102"/>
      <c r="N25" s="166"/>
      <c r="O25" s="167"/>
      <c r="P25" s="167"/>
    </row>
    <row r="26" spans="1:16" s="168" customFormat="1" ht="12.75">
      <c r="A26" s="186"/>
      <c r="B26" s="146">
        <v>3</v>
      </c>
      <c r="C26" s="145" t="s">
        <v>534</v>
      </c>
      <c r="D26" s="140"/>
      <c r="E26" s="102"/>
      <c r="F26" s="189"/>
      <c r="G26" s="190"/>
      <c r="H26" s="189"/>
      <c r="I26" s="163"/>
      <c r="J26" s="102"/>
      <c r="K26" s="165"/>
      <c r="L26" s="102"/>
      <c r="M26" s="102"/>
      <c r="N26" s="166"/>
      <c r="O26" s="167"/>
      <c r="P26" s="167"/>
    </row>
    <row r="27" spans="1:16" s="168" customFormat="1" ht="12.75">
      <c r="A27" s="186"/>
      <c r="B27" s="146">
        <v>1</v>
      </c>
      <c r="C27" s="145" t="s">
        <v>535</v>
      </c>
      <c r="D27" s="140"/>
      <c r="E27" s="102"/>
      <c r="F27" s="189"/>
      <c r="G27" s="190"/>
      <c r="H27" s="189"/>
      <c r="I27" s="163"/>
      <c r="J27" s="102"/>
      <c r="K27" s="165"/>
      <c r="L27" s="102"/>
      <c r="M27" s="102"/>
      <c r="N27" s="166"/>
      <c r="O27" s="167"/>
      <c r="P27" s="167"/>
    </row>
    <row r="28" spans="1:16" s="168" customFormat="1" ht="12.75">
      <c r="A28" s="186"/>
      <c r="B28" s="146">
        <v>1</v>
      </c>
      <c r="C28" s="145" t="s">
        <v>536</v>
      </c>
      <c r="D28" s="140"/>
      <c r="E28" s="102"/>
      <c r="F28" s="189"/>
      <c r="G28" s="190"/>
      <c r="H28" s="189"/>
      <c r="I28" s="163"/>
      <c r="J28" s="102"/>
      <c r="K28" s="165"/>
      <c r="L28" s="102"/>
      <c r="M28" s="102"/>
      <c r="N28" s="166"/>
      <c r="O28" s="167"/>
      <c r="P28" s="167"/>
    </row>
    <row r="29" spans="1:16" s="168" customFormat="1" ht="12.75">
      <c r="A29" s="186"/>
      <c r="B29" s="146"/>
      <c r="C29" s="145"/>
      <c r="D29" s="140"/>
      <c r="E29" s="102"/>
      <c r="F29" s="189"/>
      <c r="G29" s="190"/>
      <c r="H29" s="189"/>
      <c r="I29" s="163"/>
      <c r="J29" s="102"/>
      <c r="K29" s="165"/>
      <c r="L29" s="102"/>
      <c r="M29" s="102"/>
      <c r="N29" s="166"/>
      <c r="O29" s="167"/>
      <c r="P29" s="167"/>
    </row>
    <row r="30" spans="1:16" s="168" customFormat="1" ht="12.75">
      <c r="A30" s="186"/>
      <c r="B30" s="146"/>
      <c r="C30" s="187" t="s">
        <v>528</v>
      </c>
      <c r="D30" s="140"/>
      <c r="E30" s="102"/>
      <c r="F30" s="189"/>
      <c r="G30" s="190"/>
      <c r="H30" s="189"/>
      <c r="I30" s="163"/>
      <c r="J30" s="102"/>
      <c r="K30" s="165"/>
      <c r="L30" s="102"/>
      <c r="M30" s="102"/>
      <c r="N30" s="166"/>
      <c r="O30" s="167"/>
      <c r="P30" s="167"/>
    </row>
    <row r="31" spans="1:16" s="168" customFormat="1" ht="12.75">
      <c r="A31" s="186"/>
      <c r="B31" s="146">
        <v>1</v>
      </c>
      <c r="C31" s="145" t="s">
        <v>145</v>
      </c>
      <c r="D31" s="140"/>
      <c r="E31" s="102"/>
      <c r="F31" s="189"/>
      <c r="G31" s="190"/>
      <c r="H31" s="189"/>
      <c r="I31" s="163"/>
      <c r="J31" s="102"/>
      <c r="K31" s="165"/>
      <c r="L31" s="102"/>
      <c r="M31" s="102"/>
      <c r="N31" s="166"/>
      <c r="O31" s="167"/>
      <c r="P31" s="167"/>
    </row>
    <row r="32" spans="1:16" s="168" customFormat="1" ht="12.75">
      <c r="A32" s="186"/>
      <c r="B32" s="146">
        <v>1</v>
      </c>
      <c r="C32" s="145" t="s">
        <v>200</v>
      </c>
      <c r="D32" s="140"/>
      <c r="E32" s="102"/>
      <c r="F32" s="189"/>
      <c r="G32" s="190"/>
      <c r="H32" s="189"/>
      <c r="I32" s="163"/>
      <c r="J32" s="102"/>
      <c r="K32" s="165"/>
      <c r="L32" s="102"/>
      <c r="M32" s="102"/>
      <c r="N32" s="166"/>
      <c r="O32" s="167"/>
      <c r="P32" s="167"/>
    </row>
    <row r="33" spans="1:16" s="168" customFormat="1" ht="12.75">
      <c r="A33" s="186"/>
      <c r="B33" s="146">
        <v>1</v>
      </c>
      <c r="C33" s="145" t="s">
        <v>212</v>
      </c>
      <c r="D33" s="140"/>
      <c r="E33" s="102"/>
      <c r="F33" s="189"/>
      <c r="G33" s="190"/>
      <c r="H33" s="189"/>
      <c r="I33" s="163"/>
      <c r="J33" s="102"/>
      <c r="K33" s="165"/>
      <c r="L33" s="102"/>
      <c r="M33" s="102"/>
      <c r="N33" s="166"/>
      <c r="O33" s="167"/>
      <c r="P33" s="167"/>
    </row>
    <row r="34" spans="1:16" s="168" customFormat="1" ht="12.75">
      <c r="A34" s="186"/>
      <c r="B34" s="146">
        <v>1</v>
      </c>
      <c r="C34" s="145" t="s">
        <v>201</v>
      </c>
      <c r="D34" s="140"/>
      <c r="E34" s="102"/>
      <c r="F34" s="189"/>
      <c r="G34" s="190"/>
      <c r="H34" s="189"/>
      <c r="I34" s="163"/>
      <c r="J34" s="102"/>
      <c r="K34" s="165"/>
      <c r="L34" s="102"/>
      <c r="M34" s="102"/>
      <c r="N34" s="166"/>
      <c r="O34" s="167"/>
      <c r="P34" s="167"/>
    </row>
    <row r="35" spans="1:16" s="168" customFormat="1" ht="12.75">
      <c r="A35" s="186"/>
      <c r="B35" s="146">
        <v>1</v>
      </c>
      <c r="C35" s="145" t="s">
        <v>254</v>
      </c>
      <c r="D35" s="140"/>
      <c r="E35" s="102"/>
      <c r="F35" s="189"/>
      <c r="G35" s="190"/>
      <c r="H35" s="189"/>
      <c r="I35" s="163"/>
      <c r="J35" s="102"/>
      <c r="K35" s="165"/>
      <c r="L35" s="102"/>
      <c r="M35" s="102"/>
      <c r="N35" s="166"/>
      <c r="O35" s="167"/>
      <c r="P35" s="167"/>
    </row>
    <row r="36" spans="1:16" s="168" customFormat="1" ht="12.75">
      <c r="A36" s="186"/>
      <c r="B36" s="146">
        <v>1</v>
      </c>
      <c r="C36" s="145" t="s">
        <v>28</v>
      </c>
      <c r="D36" s="140"/>
      <c r="E36" s="102"/>
      <c r="F36" s="189"/>
      <c r="G36" s="190"/>
      <c r="H36" s="189"/>
      <c r="I36" s="163"/>
      <c r="J36" s="102"/>
      <c r="K36" s="165"/>
      <c r="L36" s="102"/>
      <c r="M36" s="102"/>
      <c r="N36" s="166"/>
      <c r="O36" s="167"/>
      <c r="P36" s="167"/>
    </row>
    <row r="37" spans="1:16" s="168" customFormat="1" ht="12.75">
      <c r="A37" s="186"/>
      <c r="B37" s="146">
        <v>1</v>
      </c>
      <c r="C37" s="145" t="s">
        <v>29</v>
      </c>
      <c r="D37" s="140"/>
      <c r="E37" s="102"/>
      <c r="F37" s="189"/>
      <c r="G37" s="190"/>
      <c r="H37" s="189"/>
      <c r="I37" s="163"/>
      <c r="J37" s="102"/>
      <c r="K37" s="165"/>
      <c r="L37" s="102"/>
      <c r="M37" s="102"/>
      <c r="N37" s="166"/>
      <c r="O37" s="167"/>
      <c r="P37" s="167"/>
    </row>
    <row r="38" spans="1:16" s="168" customFormat="1" ht="12.75">
      <c r="A38" s="186"/>
      <c r="B38" s="146">
        <v>1</v>
      </c>
      <c r="C38" s="145" t="s">
        <v>533</v>
      </c>
      <c r="D38" s="140"/>
      <c r="E38" s="102"/>
      <c r="F38" s="189"/>
      <c r="G38" s="190"/>
      <c r="H38" s="189"/>
      <c r="I38" s="163"/>
      <c r="J38" s="102"/>
      <c r="K38" s="165"/>
      <c r="L38" s="102"/>
      <c r="M38" s="102"/>
      <c r="N38" s="166"/>
      <c r="O38" s="167"/>
      <c r="P38" s="167"/>
    </row>
    <row r="39" spans="1:16" s="168" customFormat="1" ht="12.75">
      <c r="A39" s="186"/>
      <c r="B39" s="146">
        <v>1</v>
      </c>
      <c r="C39" s="145" t="s">
        <v>520</v>
      </c>
      <c r="D39" s="140"/>
      <c r="E39" s="102"/>
      <c r="F39" s="189"/>
      <c r="G39" s="190"/>
      <c r="H39" s="189"/>
      <c r="I39" s="163"/>
      <c r="J39" s="102"/>
      <c r="K39" s="165"/>
      <c r="L39" s="102"/>
      <c r="M39" s="102"/>
      <c r="N39" s="166"/>
      <c r="O39" s="167"/>
      <c r="P39" s="167"/>
    </row>
    <row r="40" spans="1:16" s="168" customFormat="1" ht="12.75">
      <c r="A40" s="186"/>
      <c r="B40" s="146">
        <v>1</v>
      </c>
      <c r="C40" s="145" t="s">
        <v>41</v>
      </c>
      <c r="D40" s="140"/>
      <c r="E40" s="102"/>
      <c r="F40" s="189"/>
      <c r="G40" s="190"/>
      <c r="H40" s="189"/>
      <c r="I40" s="163"/>
      <c r="J40" s="102"/>
      <c r="K40" s="165"/>
      <c r="L40" s="102"/>
      <c r="M40" s="102"/>
      <c r="N40" s="166"/>
      <c r="O40" s="167"/>
      <c r="P40" s="167"/>
    </row>
    <row r="41" spans="1:16" s="168" customFormat="1" ht="12.75">
      <c r="A41" s="186"/>
      <c r="B41" s="146">
        <v>1</v>
      </c>
      <c r="C41" s="145" t="s">
        <v>532</v>
      </c>
      <c r="D41" s="140"/>
      <c r="E41" s="102"/>
      <c r="F41" s="189"/>
      <c r="G41" s="190"/>
      <c r="H41" s="189"/>
      <c r="I41" s="163"/>
      <c r="J41" s="102"/>
      <c r="K41" s="165"/>
      <c r="L41" s="102"/>
      <c r="M41" s="102"/>
      <c r="N41" s="166"/>
      <c r="O41" s="167"/>
      <c r="P41" s="167"/>
    </row>
    <row r="42" spans="1:16" s="168" customFormat="1" ht="12.75">
      <c r="A42" s="186"/>
      <c r="B42" s="146">
        <v>1</v>
      </c>
      <c r="C42" s="145" t="s">
        <v>146</v>
      </c>
      <c r="D42" s="140"/>
      <c r="E42" s="102"/>
      <c r="F42" s="189"/>
      <c r="G42" s="190"/>
      <c r="H42" s="189"/>
      <c r="I42" s="163"/>
      <c r="J42" s="102"/>
      <c r="K42" s="165"/>
      <c r="L42" s="102"/>
      <c r="M42" s="102"/>
      <c r="N42" s="166"/>
      <c r="O42" s="167"/>
      <c r="P42" s="167"/>
    </row>
    <row r="43" spans="1:16" s="168" customFormat="1" ht="12.75">
      <c r="A43" s="186"/>
      <c r="B43" s="146"/>
      <c r="C43" s="145"/>
      <c r="D43" s="140"/>
      <c r="E43" s="102"/>
      <c r="F43" s="189"/>
      <c r="G43" s="190"/>
      <c r="H43" s="189"/>
      <c r="I43" s="163"/>
      <c r="J43" s="102"/>
      <c r="K43" s="165"/>
      <c r="L43" s="102"/>
      <c r="M43" s="102"/>
      <c r="N43" s="166"/>
      <c r="O43" s="167"/>
      <c r="P43" s="167"/>
    </row>
    <row r="44" spans="1:16" s="168" customFormat="1" ht="12.75">
      <c r="A44" s="186"/>
      <c r="B44" s="146"/>
      <c r="C44" s="187" t="s">
        <v>524</v>
      </c>
      <c r="D44" s="140"/>
      <c r="E44" s="102"/>
      <c r="F44" s="189"/>
      <c r="G44" s="190"/>
      <c r="H44" s="189"/>
      <c r="I44" s="163"/>
      <c r="J44" s="102"/>
      <c r="K44" s="165"/>
      <c r="L44" s="102"/>
      <c r="M44" s="102"/>
      <c r="N44" s="166"/>
      <c r="O44" s="167"/>
      <c r="P44" s="167"/>
    </row>
    <row r="45" spans="1:16" s="168" customFormat="1" ht="12.75">
      <c r="A45" s="186"/>
      <c r="B45" s="146"/>
      <c r="C45" s="145" t="s">
        <v>124</v>
      </c>
      <c r="D45" s="140"/>
      <c r="E45" s="102"/>
      <c r="F45" s="189"/>
      <c r="G45" s="190"/>
      <c r="H45" s="189"/>
      <c r="I45" s="163"/>
      <c r="J45" s="102"/>
      <c r="K45" s="165"/>
      <c r="L45" s="102"/>
      <c r="M45" s="102"/>
      <c r="N45" s="166"/>
      <c r="O45" s="167"/>
      <c r="P45" s="167"/>
    </row>
    <row r="46" spans="1:16" s="168" customFormat="1" ht="12.75">
      <c r="A46" s="186"/>
      <c r="B46" s="146"/>
      <c r="C46" s="145" t="s">
        <v>126</v>
      </c>
      <c r="D46" s="140"/>
      <c r="E46" s="102"/>
      <c r="F46" s="189"/>
      <c r="G46" s="190"/>
      <c r="H46" s="189"/>
      <c r="I46" s="163"/>
      <c r="J46" s="102"/>
      <c r="K46" s="165"/>
      <c r="L46" s="102"/>
      <c r="M46" s="102"/>
      <c r="N46" s="166"/>
      <c r="O46" s="167"/>
      <c r="P46" s="167"/>
    </row>
    <row r="47" spans="1:16" s="168" customFormat="1" ht="12.75">
      <c r="A47" s="186"/>
      <c r="B47" s="146"/>
      <c r="C47" s="145" t="s">
        <v>127</v>
      </c>
      <c r="D47" s="140"/>
      <c r="E47" s="102"/>
      <c r="F47" s="189"/>
      <c r="G47" s="190"/>
      <c r="H47" s="189"/>
      <c r="I47" s="163"/>
      <c r="J47" s="102"/>
      <c r="K47" s="165"/>
      <c r="L47" s="102"/>
      <c r="M47" s="102"/>
      <c r="N47" s="166"/>
      <c r="O47" s="167"/>
      <c r="P47" s="167"/>
    </row>
    <row r="48" spans="1:16" s="168" customFormat="1" ht="12.75">
      <c r="A48" s="186"/>
      <c r="B48" s="146"/>
      <c r="C48" s="145" t="s">
        <v>137</v>
      </c>
      <c r="D48" s="140"/>
      <c r="E48" s="102"/>
      <c r="F48" s="189"/>
      <c r="G48" s="190"/>
      <c r="H48" s="189"/>
      <c r="I48" s="163"/>
      <c r="J48" s="102"/>
      <c r="K48" s="165"/>
      <c r="L48" s="102"/>
      <c r="M48" s="102"/>
      <c r="N48" s="166"/>
      <c r="O48" s="167"/>
      <c r="P48" s="167"/>
    </row>
    <row r="49" spans="1:16" s="168" customFormat="1" ht="12.75">
      <c r="A49" s="186"/>
      <c r="B49" s="146"/>
      <c r="C49" s="145" t="s">
        <v>203</v>
      </c>
      <c r="D49" s="140"/>
      <c r="E49" s="102"/>
      <c r="F49" s="189"/>
      <c r="G49" s="190"/>
      <c r="H49" s="189"/>
      <c r="I49" s="163"/>
      <c r="J49" s="102"/>
      <c r="K49" s="165"/>
      <c r="L49" s="102"/>
      <c r="M49" s="102"/>
      <c r="N49" s="166"/>
      <c r="O49" s="167"/>
      <c r="P49" s="167"/>
    </row>
    <row r="50" spans="1:16" s="168" customFormat="1" ht="12.75">
      <c r="A50" s="186"/>
      <c r="B50" s="146"/>
      <c r="C50" s="145" t="s">
        <v>128</v>
      </c>
      <c r="D50" s="140"/>
      <c r="E50" s="102"/>
      <c r="F50" s="189"/>
      <c r="G50" s="190"/>
      <c r="H50" s="189"/>
      <c r="I50" s="163"/>
      <c r="J50" s="102"/>
      <c r="K50" s="165"/>
      <c r="L50" s="102"/>
      <c r="M50" s="102"/>
      <c r="N50" s="166"/>
      <c r="O50" s="167"/>
      <c r="P50" s="167"/>
    </row>
    <row r="51" spans="1:16" s="168" customFormat="1" ht="12.75">
      <c r="A51" s="186"/>
      <c r="B51" s="146"/>
      <c r="C51" s="145" t="s">
        <v>130</v>
      </c>
      <c r="D51" s="140"/>
      <c r="E51" s="102"/>
      <c r="F51" s="189"/>
      <c r="G51" s="190"/>
      <c r="H51" s="189"/>
      <c r="I51" s="163"/>
      <c r="J51" s="102"/>
      <c r="K51" s="165"/>
      <c r="L51" s="102"/>
      <c r="M51" s="102"/>
      <c r="N51" s="166"/>
      <c r="O51" s="167"/>
      <c r="P51" s="167"/>
    </row>
    <row r="52" spans="1:16" s="168" customFormat="1" ht="12.75">
      <c r="A52" s="186"/>
      <c r="B52" s="146"/>
      <c r="C52" s="145" t="s">
        <v>131</v>
      </c>
      <c r="D52" s="140"/>
      <c r="E52" s="102"/>
      <c r="F52" s="189"/>
      <c r="G52" s="190"/>
      <c r="H52" s="189"/>
      <c r="I52" s="163"/>
      <c r="J52" s="102"/>
      <c r="K52" s="165"/>
      <c r="L52" s="102"/>
      <c r="M52" s="102"/>
      <c r="N52" s="166"/>
      <c r="O52" s="167"/>
      <c r="P52" s="167"/>
    </row>
    <row r="53" spans="1:16" s="168" customFormat="1" ht="12.75">
      <c r="A53" s="186"/>
      <c r="B53" s="146"/>
      <c r="C53" s="145" t="s">
        <v>132</v>
      </c>
      <c r="D53" s="140"/>
      <c r="E53" s="102"/>
      <c r="F53" s="189"/>
      <c r="G53" s="190"/>
      <c r="H53" s="189"/>
      <c r="I53" s="163"/>
      <c r="J53" s="102"/>
      <c r="K53" s="165"/>
      <c r="L53" s="102"/>
      <c r="M53" s="102"/>
      <c r="N53" s="166"/>
      <c r="O53" s="167"/>
      <c r="P53" s="167"/>
    </row>
    <row r="54" spans="1:16" s="168" customFormat="1" ht="12.75">
      <c r="A54" s="186"/>
      <c r="B54" s="146"/>
      <c r="C54" s="145" t="s">
        <v>133</v>
      </c>
      <c r="D54" s="140"/>
      <c r="E54" s="102"/>
      <c r="F54" s="189"/>
      <c r="G54" s="190"/>
      <c r="H54" s="189"/>
      <c r="I54" s="163"/>
      <c r="J54" s="102"/>
      <c r="K54" s="165"/>
      <c r="L54" s="102"/>
      <c r="M54" s="102"/>
      <c r="N54" s="166"/>
      <c r="O54" s="167"/>
      <c r="P54" s="167"/>
    </row>
    <row r="55" spans="1:16" s="168" customFormat="1" ht="12.75">
      <c r="A55" s="186"/>
      <c r="B55" s="146"/>
      <c r="C55" s="145" t="s">
        <v>134</v>
      </c>
      <c r="D55" s="140"/>
      <c r="E55" s="102"/>
      <c r="F55" s="189"/>
      <c r="G55" s="190"/>
      <c r="H55" s="189"/>
      <c r="I55" s="163"/>
      <c r="J55" s="102"/>
      <c r="K55" s="165"/>
      <c r="L55" s="102"/>
      <c r="M55" s="102"/>
      <c r="N55" s="166"/>
      <c r="O55" s="167"/>
      <c r="P55" s="167"/>
    </row>
    <row r="56" spans="1:16" s="168" customFormat="1" ht="12.75">
      <c r="A56" s="186"/>
      <c r="B56" s="146"/>
      <c r="C56" s="145" t="s">
        <v>135</v>
      </c>
      <c r="D56" s="140"/>
      <c r="E56" s="102"/>
      <c r="F56" s="189"/>
      <c r="G56" s="190"/>
      <c r="H56" s="189"/>
      <c r="I56" s="163"/>
      <c r="J56" s="102"/>
      <c r="K56" s="165"/>
      <c r="L56" s="102"/>
      <c r="M56" s="102"/>
      <c r="N56" s="166"/>
      <c r="O56" s="167"/>
      <c r="P56" s="167"/>
    </row>
    <row r="57" spans="1:16" s="168" customFormat="1" ht="12.75">
      <c r="A57" s="186"/>
      <c r="B57" s="146"/>
      <c r="C57" s="145" t="s">
        <v>138</v>
      </c>
      <c r="D57" s="140"/>
      <c r="E57" s="102"/>
      <c r="F57" s="189"/>
      <c r="G57" s="190"/>
      <c r="H57" s="189"/>
      <c r="I57" s="163"/>
      <c r="J57" s="102"/>
      <c r="K57" s="165"/>
      <c r="L57" s="102"/>
      <c r="M57" s="102"/>
      <c r="N57" s="166"/>
      <c r="O57" s="167"/>
      <c r="P57" s="167"/>
    </row>
    <row r="58" spans="1:16" s="168" customFormat="1" ht="12.75">
      <c r="A58" s="186"/>
      <c r="B58" s="146"/>
      <c r="C58" s="145" t="s">
        <v>139</v>
      </c>
      <c r="D58" s="140"/>
      <c r="E58" s="102"/>
      <c r="F58" s="189"/>
      <c r="G58" s="190"/>
      <c r="H58" s="189"/>
      <c r="I58" s="163"/>
      <c r="J58" s="102"/>
      <c r="K58" s="165"/>
      <c r="L58" s="102"/>
      <c r="M58" s="102"/>
      <c r="N58" s="166"/>
      <c r="O58" s="167"/>
      <c r="P58" s="167"/>
    </row>
    <row r="59" spans="1:16" s="168" customFormat="1" ht="12.75">
      <c r="A59" s="186"/>
      <c r="B59" s="146"/>
      <c r="C59" s="145" t="s">
        <v>140</v>
      </c>
      <c r="D59" s="140"/>
      <c r="E59" s="102"/>
      <c r="F59" s="189"/>
      <c r="G59" s="190"/>
      <c r="H59" s="189"/>
      <c r="I59" s="163"/>
      <c r="J59" s="102"/>
      <c r="K59" s="165"/>
      <c r="L59" s="102"/>
      <c r="M59" s="102"/>
      <c r="N59" s="166"/>
      <c r="O59" s="167"/>
      <c r="P59" s="167"/>
    </row>
    <row r="60" spans="1:16" s="168" customFormat="1" ht="12.75">
      <c r="A60" s="186"/>
      <c r="B60" s="146"/>
      <c r="C60" s="145" t="s">
        <v>141</v>
      </c>
      <c r="D60" s="140"/>
      <c r="E60" s="102"/>
      <c r="F60" s="189"/>
      <c r="G60" s="190"/>
      <c r="H60" s="189"/>
      <c r="I60" s="163"/>
      <c r="J60" s="102"/>
      <c r="K60" s="165"/>
      <c r="L60" s="102"/>
      <c r="M60" s="102"/>
      <c r="N60" s="166"/>
      <c r="O60" s="167"/>
      <c r="P60" s="167"/>
    </row>
    <row r="61" spans="1:16" s="168" customFormat="1" ht="12.75">
      <c r="A61" s="186"/>
      <c r="B61" s="146"/>
      <c r="C61" s="145" t="s">
        <v>142</v>
      </c>
      <c r="D61" s="140"/>
      <c r="E61" s="102"/>
      <c r="F61" s="189"/>
      <c r="G61" s="190"/>
      <c r="H61" s="189"/>
      <c r="I61" s="163"/>
      <c r="J61" s="102"/>
      <c r="K61" s="165"/>
      <c r="L61" s="102"/>
      <c r="M61" s="102"/>
      <c r="N61" s="166"/>
      <c r="O61" s="167"/>
      <c r="P61" s="167"/>
    </row>
    <row r="62" spans="1:16" s="168" customFormat="1" ht="12.75">
      <c r="A62" s="186"/>
      <c r="B62" s="146"/>
      <c r="C62" s="145" t="s">
        <v>35</v>
      </c>
      <c r="D62" s="140"/>
      <c r="E62" s="102"/>
      <c r="F62" s="189"/>
      <c r="G62" s="190"/>
      <c r="H62" s="189"/>
      <c r="I62" s="163"/>
      <c r="J62" s="102"/>
      <c r="K62" s="165"/>
      <c r="L62" s="102"/>
      <c r="M62" s="102"/>
      <c r="N62" s="166"/>
      <c r="O62" s="167"/>
      <c r="P62" s="167"/>
    </row>
    <row r="63" spans="1:16" s="168" customFormat="1" ht="12.75">
      <c r="A63" s="186"/>
      <c r="B63" s="146"/>
      <c r="C63" s="145" t="s">
        <v>36</v>
      </c>
      <c r="D63" s="140"/>
      <c r="E63" s="102"/>
      <c r="F63" s="189"/>
      <c r="G63" s="190"/>
      <c r="H63" s="189"/>
      <c r="I63" s="163"/>
      <c r="J63" s="102"/>
      <c r="K63" s="165"/>
      <c r="L63" s="102"/>
      <c r="M63" s="102"/>
      <c r="N63" s="166"/>
      <c r="O63" s="167"/>
      <c r="P63" s="167"/>
    </row>
    <row r="64" spans="1:16" s="168" customFormat="1" ht="12.75">
      <c r="A64" s="186"/>
      <c r="B64" s="146"/>
      <c r="C64" s="145" t="s">
        <v>37</v>
      </c>
      <c r="D64" s="140"/>
      <c r="E64" s="102"/>
      <c r="F64" s="189"/>
      <c r="G64" s="190"/>
      <c r="H64" s="189"/>
      <c r="I64" s="163"/>
      <c r="J64" s="102"/>
      <c r="K64" s="165"/>
      <c r="L64" s="102"/>
      <c r="M64" s="102"/>
      <c r="N64" s="166"/>
      <c r="O64" s="167"/>
      <c r="P64" s="167"/>
    </row>
    <row r="65" spans="1:16" s="168" customFormat="1" ht="12.75">
      <c r="A65" s="186"/>
      <c r="B65" s="146"/>
      <c r="C65" s="145" t="s">
        <v>38</v>
      </c>
      <c r="D65" s="140"/>
      <c r="E65" s="102"/>
      <c r="F65" s="189"/>
      <c r="G65" s="190"/>
      <c r="H65" s="189"/>
      <c r="I65" s="163"/>
      <c r="J65" s="102"/>
      <c r="K65" s="165"/>
      <c r="L65" s="102"/>
      <c r="M65" s="102"/>
      <c r="N65" s="166"/>
      <c r="O65" s="167"/>
      <c r="P65" s="167"/>
    </row>
    <row r="66" spans="1:16" s="168" customFormat="1" ht="12.75">
      <c r="A66" s="186"/>
      <c r="B66" s="146"/>
      <c r="C66" s="145" t="s">
        <v>39</v>
      </c>
      <c r="D66" s="140"/>
      <c r="E66" s="102"/>
      <c r="F66" s="189"/>
      <c r="G66" s="190"/>
      <c r="H66" s="189"/>
      <c r="I66" s="163"/>
      <c r="J66" s="102"/>
      <c r="K66" s="165"/>
      <c r="L66" s="102"/>
      <c r="M66" s="102"/>
      <c r="N66" s="166"/>
      <c r="O66" s="167"/>
      <c r="P66" s="167"/>
    </row>
    <row r="67" spans="1:16" s="168" customFormat="1" ht="12.75">
      <c r="A67" s="186"/>
      <c r="B67" s="146"/>
      <c r="C67" s="145" t="s">
        <v>40</v>
      </c>
      <c r="D67" s="140"/>
      <c r="E67" s="102"/>
      <c r="F67" s="189"/>
      <c r="G67" s="190"/>
      <c r="H67" s="189"/>
      <c r="I67" s="163"/>
      <c r="J67" s="102"/>
      <c r="K67" s="165"/>
      <c r="L67" s="102"/>
      <c r="M67" s="102"/>
      <c r="N67" s="166"/>
      <c r="O67" s="167"/>
      <c r="P67" s="167"/>
    </row>
    <row r="68" spans="1:16" s="168" customFormat="1" ht="12.75">
      <c r="A68" s="186"/>
      <c r="B68" s="146"/>
      <c r="C68" s="145" t="s">
        <v>32</v>
      </c>
      <c r="D68" s="140"/>
      <c r="E68" s="102"/>
      <c r="F68" s="189"/>
      <c r="G68" s="190"/>
      <c r="H68" s="189"/>
      <c r="I68" s="163"/>
      <c r="J68" s="102"/>
      <c r="K68" s="165"/>
      <c r="L68" s="102"/>
      <c r="M68" s="102"/>
      <c r="N68" s="166"/>
      <c r="O68" s="167"/>
      <c r="P68" s="167"/>
    </row>
    <row r="69" spans="1:16" s="168" customFormat="1" ht="12.75">
      <c r="A69" s="186"/>
      <c r="B69" s="146"/>
      <c r="C69" s="145" t="s">
        <v>33</v>
      </c>
      <c r="D69" s="140"/>
      <c r="E69" s="102"/>
      <c r="F69" s="189"/>
      <c r="G69" s="190"/>
      <c r="H69" s="189"/>
      <c r="I69" s="163"/>
      <c r="J69" s="102"/>
      <c r="K69" s="165"/>
      <c r="L69" s="102"/>
      <c r="M69" s="102"/>
      <c r="N69" s="166"/>
      <c r="O69" s="167"/>
      <c r="P69" s="167"/>
    </row>
    <row r="70" spans="1:16" s="168" customFormat="1" ht="12.75">
      <c r="A70" s="186"/>
      <c r="B70" s="146"/>
      <c r="C70" s="145" t="s">
        <v>34</v>
      </c>
      <c r="D70" s="140"/>
      <c r="E70" s="102"/>
      <c r="F70" s="189"/>
      <c r="G70" s="190"/>
      <c r="H70" s="189"/>
      <c r="I70" s="163"/>
      <c r="J70" s="102"/>
      <c r="K70" s="165"/>
      <c r="L70" s="102"/>
      <c r="M70" s="102"/>
      <c r="N70" s="166"/>
      <c r="O70" s="167"/>
      <c r="P70" s="167"/>
    </row>
    <row r="71" spans="1:16" s="168" customFormat="1" ht="12.75">
      <c r="A71" s="186"/>
      <c r="B71" s="146"/>
      <c r="C71" s="145" t="s">
        <v>147</v>
      </c>
      <c r="D71" s="140"/>
      <c r="E71" s="102"/>
      <c r="F71" s="189"/>
      <c r="G71" s="190"/>
      <c r="H71" s="189"/>
      <c r="I71" s="163"/>
      <c r="J71" s="102"/>
      <c r="K71" s="165"/>
      <c r="L71" s="102"/>
      <c r="M71" s="102"/>
      <c r="N71" s="166"/>
      <c r="O71" s="167"/>
      <c r="P71" s="167"/>
    </row>
    <row r="72" spans="1:16" s="168" customFormat="1" ht="12.75">
      <c r="A72" s="186"/>
      <c r="B72" s="146"/>
      <c r="C72" s="145" t="s">
        <v>143</v>
      </c>
      <c r="D72" s="140"/>
      <c r="E72" s="102"/>
      <c r="F72" s="189"/>
      <c r="G72" s="190"/>
      <c r="H72" s="189"/>
      <c r="I72" s="163"/>
      <c r="J72" s="102"/>
      <c r="K72" s="165"/>
      <c r="L72" s="102"/>
      <c r="M72" s="102"/>
      <c r="N72" s="166"/>
      <c r="O72" s="167"/>
      <c r="P72" s="167"/>
    </row>
    <row r="73" spans="1:16" s="168" customFormat="1" ht="12.75">
      <c r="A73" s="186"/>
      <c r="B73" s="146"/>
      <c r="C73" s="145" t="s">
        <v>149</v>
      </c>
      <c r="D73" s="140"/>
      <c r="E73" s="102"/>
      <c r="F73" s="189"/>
      <c r="G73" s="190"/>
      <c r="H73" s="189"/>
      <c r="I73" s="163"/>
      <c r="J73" s="102"/>
      <c r="K73" s="165"/>
      <c r="L73" s="102"/>
      <c r="M73" s="102"/>
      <c r="N73" s="166"/>
      <c r="O73" s="167"/>
      <c r="P73" s="167"/>
    </row>
    <row r="74" spans="1:16" s="168" customFormat="1" ht="12.75">
      <c r="A74" s="186"/>
      <c r="B74" s="146"/>
      <c r="C74" s="145" t="s">
        <v>213</v>
      </c>
      <c r="D74" s="140"/>
      <c r="E74" s="102"/>
      <c r="F74" s="189"/>
      <c r="G74" s="190"/>
      <c r="H74" s="189"/>
      <c r="I74" s="163"/>
      <c r="J74" s="102"/>
      <c r="K74" s="165"/>
      <c r="L74" s="102"/>
      <c r="M74" s="102"/>
      <c r="N74" s="166"/>
      <c r="O74" s="167"/>
      <c r="P74" s="167"/>
    </row>
    <row r="75" spans="1:16" s="168" customFormat="1" ht="12.75">
      <c r="A75" s="186"/>
      <c r="B75" s="146"/>
      <c r="C75" s="145" t="s">
        <v>202</v>
      </c>
      <c r="D75" s="140"/>
      <c r="E75" s="102"/>
      <c r="F75" s="189"/>
      <c r="G75" s="190"/>
      <c r="H75" s="189"/>
      <c r="I75" s="163"/>
      <c r="J75" s="102"/>
      <c r="K75" s="165"/>
      <c r="L75" s="102"/>
      <c r="M75" s="102"/>
      <c r="N75" s="166"/>
      <c r="O75" s="167"/>
      <c r="P75" s="167"/>
    </row>
    <row r="76" spans="1:16" s="168" customFormat="1" ht="12.75">
      <c r="A76" s="186"/>
      <c r="B76" s="146"/>
      <c r="C76" s="145" t="s">
        <v>148</v>
      </c>
      <c r="D76" s="140"/>
      <c r="E76" s="102"/>
      <c r="F76" s="189"/>
      <c r="G76" s="190"/>
      <c r="H76" s="189"/>
      <c r="I76" s="163"/>
      <c r="J76" s="102"/>
      <c r="K76" s="165"/>
      <c r="L76" s="102"/>
      <c r="M76" s="102"/>
      <c r="N76" s="166"/>
      <c r="O76" s="167"/>
      <c r="P76" s="167"/>
    </row>
    <row r="77" spans="1:16" s="168" customFormat="1" ht="12.75">
      <c r="A77" s="186"/>
      <c r="B77" s="146"/>
      <c r="C77" s="145" t="s">
        <v>204</v>
      </c>
      <c r="D77" s="140"/>
      <c r="E77" s="102"/>
      <c r="F77" s="189"/>
      <c r="G77" s="190"/>
      <c r="H77" s="189"/>
      <c r="I77" s="163"/>
      <c r="J77" s="102"/>
      <c r="K77" s="165"/>
      <c r="L77" s="102"/>
      <c r="M77" s="102"/>
      <c r="N77" s="166"/>
      <c r="O77" s="167"/>
      <c r="P77" s="167"/>
    </row>
    <row r="78" spans="1:16" s="168" customFormat="1" ht="12.75">
      <c r="A78" s="186"/>
      <c r="B78" s="146"/>
      <c r="C78" s="145" t="s">
        <v>43</v>
      </c>
      <c r="D78" s="188"/>
      <c r="E78" s="102"/>
      <c r="F78" s="189"/>
      <c r="G78" s="190"/>
      <c r="H78" s="189"/>
      <c r="I78" s="163"/>
      <c r="J78" s="102"/>
      <c r="K78" s="165"/>
      <c r="L78" s="102"/>
      <c r="M78" s="102"/>
      <c r="N78" s="166"/>
      <c r="O78" s="167"/>
      <c r="P78" s="167"/>
    </row>
    <row r="79" spans="1:16" s="168" customFormat="1" ht="12.75">
      <c r="A79" s="186"/>
      <c r="B79" s="146"/>
      <c r="C79" s="145" t="s">
        <v>42</v>
      </c>
      <c r="D79" s="188"/>
      <c r="E79" s="102"/>
      <c r="F79" s="189"/>
      <c r="G79" s="190"/>
      <c r="H79" s="189"/>
      <c r="I79" s="163"/>
      <c r="J79" s="102"/>
      <c r="K79" s="165"/>
      <c r="L79" s="102"/>
      <c r="M79" s="102"/>
      <c r="N79" s="166"/>
      <c r="O79" s="167"/>
      <c r="P79" s="167"/>
    </row>
    <row r="80" spans="1:16" s="168" customFormat="1" ht="12.75">
      <c r="A80" s="186"/>
      <c r="B80" s="146"/>
      <c r="C80" s="145"/>
      <c r="D80" s="140"/>
      <c r="E80" s="102"/>
      <c r="F80" s="189"/>
      <c r="G80" s="190"/>
      <c r="H80" s="189"/>
      <c r="I80" s="163"/>
      <c r="J80" s="102"/>
      <c r="K80" s="165"/>
      <c r="L80" s="102"/>
      <c r="M80" s="102"/>
      <c r="N80" s="166"/>
      <c r="O80" s="167"/>
      <c r="P80" s="167"/>
    </row>
    <row r="81" spans="1:16" s="168" customFormat="1" ht="12.75">
      <c r="A81" s="186"/>
      <c r="B81" s="146"/>
      <c r="C81" s="187" t="s">
        <v>219</v>
      </c>
      <c r="D81" s="188"/>
      <c r="E81" s="102"/>
      <c r="F81" s="189"/>
      <c r="G81" s="190"/>
      <c r="H81" s="189"/>
      <c r="I81" s="163"/>
      <c r="J81" s="102"/>
      <c r="K81" s="165"/>
      <c r="L81" s="102"/>
      <c r="M81" s="102"/>
      <c r="N81" s="166"/>
      <c r="O81" s="167"/>
      <c r="P81" s="167"/>
    </row>
    <row r="82" spans="1:16" s="201" customFormat="1" ht="12.75">
      <c r="A82" s="192"/>
      <c r="B82" s="193">
        <v>2</v>
      </c>
      <c r="C82" s="194" t="s">
        <v>349</v>
      </c>
      <c r="D82" s="173" t="s">
        <v>352</v>
      </c>
      <c r="E82" s="195"/>
      <c r="F82" s="196">
        <v>38</v>
      </c>
      <c r="G82" s="191">
        <f aca="true" t="shared" si="0" ref="G82:G93">B82*F82</f>
        <v>76</v>
      </c>
      <c r="H82" s="212">
        <v>0</v>
      </c>
      <c r="I82" s="197"/>
      <c r="J82" s="195"/>
      <c r="K82" s="198"/>
      <c r="L82" s="195"/>
      <c r="M82" s="195"/>
      <c r="N82" s="199"/>
      <c r="O82" s="200"/>
      <c r="P82" s="200"/>
    </row>
    <row r="83" spans="1:16" s="201" customFormat="1" ht="12.75">
      <c r="A83" s="192"/>
      <c r="B83" s="193">
        <v>3</v>
      </c>
      <c r="C83" s="194" t="s">
        <v>347</v>
      </c>
      <c r="D83" s="173" t="s">
        <v>353</v>
      </c>
      <c r="E83" s="195"/>
      <c r="F83" s="196">
        <v>20</v>
      </c>
      <c r="G83" s="191">
        <f t="shared" si="0"/>
        <v>60</v>
      </c>
      <c r="H83" s="212">
        <v>0</v>
      </c>
      <c r="I83" s="197"/>
      <c r="J83" s="195"/>
      <c r="K83" s="198"/>
      <c r="L83" s="195"/>
      <c r="M83" s="195"/>
      <c r="N83" s="199"/>
      <c r="O83" s="200"/>
      <c r="P83" s="200"/>
    </row>
    <row r="84" spans="1:16" s="201" customFormat="1" ht="12.75">
      <c r="A84" s="192"/>
      <c r="B84" s="193">
        <v>2</v>
      </c>
      <c r="C84" s="194" t="s">
        <v>348</v>
      </c>
      <c r="D84" s="173" t="s">
        <v>517</v>
      </c>
      <c r="E84" s="195"/>
      <c r="F84" s="196">
        <v>44</v>
      </c>
      <c r="G84" s="191">
        <f t="shared" si="0"/>
        <v>88</v>
      </c>
      <c r="H84" s="212">
        <v>180</v>
      </c>
      <c r="I84" s="197"/>
      <c r="J84" s="195"/>
      <c r="K84" s="198"/>
      <c r="L84" s="195"/>
      <c r="M84" s="195"/>
      <c r="N84" s="199"/>
      <c r="O84" s="200"/>
      <c r="P84" s="200"/>
    </row>
    <row r="85" spans="1:16" s="201" customFormat="1" ht="12.75">
      <c r="A85" s="192"/>
      <c r="B85" s="193">
        <v>1</v>
      </c>
      <c r="C85" s="145" t="s">
        <v>45</v>
      </c>
      <c r="D85" s="202" t="s">
        <v>68</v>
      </c>
      <c r="E85" s="195"/>
      <c r="F85" s="196">
        <v>11.8</v>
      </c>
      <c r="G85" s="191">
        <f t="shared" si="0"/>
        <v>11.8</v>
      </c>
      <c r="H85" s="212">
        <v>19</v>
      </c>
      <c r="I85" s="197"/>
      <c r="J85" s="195"/>
      <c r="K85" s="198"/>
      <c r="L85" s="195"/>
      <c r="M85" s="195"/>
      <c r="N85" s="199"/>
      <c r="O85" s="200"/>
      <c r="P85" s="200"/>
    </row>
    <row r="86" spans="1:16" s="201" customFormat="1" ht="12.75">
      <c r="A86" s="192"/>
      <c r="B86" s="193">
        <v>1</v>
      </c>
      <c r="C86" s="145" t="s">
        <v>355</v>
      </c>
      <c r="D86" s="140" t="s">
        <v>356</v>
      </c>
      <c r="E86" s="195"/>
      <c r="F86" s="196">
        <v>23</v>
      </c>
      <c r="G86" s="191">
        <f t="shared" si="0"/>
        <v>23</v>
      </c>
      <c r="H86" s="212">
        <v>0</v>
      </c>
      <c r="I86" s="197"/>
      <c r="J86" s="195"/>
      <c r="K86" s="198"/>
      <c r="L86" s="195"/>
      <c r="M86" s="195"/>
      <c r="N86" s="199"/>
      <c r="O86" s="200"/>
      <c r="P86" s="200"/>
    </row>
    <row r="87" spans="1:16" s="201" customFormat="1" ht="12.75">
      <c r="A87" s="192"/>
      <c r="B87" s="193">
        <v>1</v>
      </c>
      <c r="C87" s="145" t="s">
        <v>350</v>
      </c>
      <c r="D87" s="140" t="s">
        <v>354</v>
      </c>
      <c r="E87" s="195"/>
      <c r="F87" s="196">
        <v>18.5</v>
      </c>
      <c r="G87" s="191">
        <f t="shared" si="0"/>
        <v>18.5</v>
      </c>
      <c r="H87" s="212">
        <v>32</v>
      </c>
      <c r="I87" s="197"/>
      <c r="J87" s="195"/>
      <c r="K87" s="198"/>
      <c r="L87" s="195"/>
      <c r="M87" s="195"/>
      <c r="N87" s="199"/>
      <c r="O87" s="200"/>
      <c r="P87" s="200"/>
    </row>
    <row r="88" spans="1:16" s="168" customFormat="1" ht="12.75">
      <c r="A88" s="186"/>
      <c r="B88" s="146">
        <v>1</v>
      </c>
      <c r="C88" s="145" t="s">
        <v>48</v>
      </c>
      <c r="D88" s="140" t="s">
        <v>351</v>
      </c>
      <c r="E88" s="102"/>
      <c r="F88" s="189">
        <v>24.5</v>
      </c>
      <c r="G88" s="191">
        <f t="shared" si="0"/>
        <v>24.5</v>
      </c>
      <c r="H88" s="213">
        <v>0</v>
      </c>
      <c r="I88" s="163"/>
      <c r="J88" s="102"/>
      <c r="K88" s="165"/>
      <c r="L88" s="102"/>
      <c r="M88" s="102"/>
      <c r="N88" s="166"/>
      <c r="O88" s="167"/>
      <c r="P88" s="167"/>
    </row>
    <row r="89" spans="1:16" s="168" customFormat="1" ht="12.75">
      <c r="A89" s="10"/>
      <c r="B89" s="146">
        <v>1</v>
      </c>
      <c r="C89" s="145" t="s">
        <v>357</v>
      </c>
      <c r="D89" s="140" t="s">
        <v>518</v>
      </c>
      <c r="E89" s="102"/>
      <c r="F89" s="189">
        <v>0</v>
      </c>
      <c r="G89" s="191">
        <f t="shared" si="0"/>
        <v>0</v>
      </c>
      <c r="H89" s="213">
        <v>0</v>
      </c>
      <c r="I89" s="163"/>
      <c r="J89" s="102"/>
      <c r="K89" s="165"/>
      <c r="L89" s="102"/>
      <c r="M89" s="102"/>
      <c r="N89" s="166"/>
      <c r="O89" s="167"/>
      <c r="P89" s="167"/>
    </row>
    <row r="90" spans="1:16" s="168" customFormat="1" ht="12.75">
      <c r="A90" s="10"/>
      <c r="B90" s="146">
        <v>3</v>
      </c>
      <c r="C90" s="145" t="s">
        <v>47</v>
      </c>
      <c r="D90" s="140"/>
      <c r="E90" s="102"/>
      <c r="F90" s="189">
        <v>22.69</v>
      </c>
      <c r="G90" s="191">
        <f t="shared" si="0"/>
        <v>68.07000000000001</v>
      </c>
      <c r="H90" s="213">
        <v>225</v>
      </c>
      <c r="I90" s="163"/>
      <c r="J90" s="102"/>
      <c r="K90" s="165"/>
      <c r="L90" s="102"/>
      <c r="M90" s="102"/>
      <c r="N90" s="166"/>
      <c r="O90" s="167"/>
      <c r="P90" s="167"/>
    </row>
    <row r="91" spans="1:16" s="168" customFormat="1" ht="12.75">
      <c r="A91" s="10"/>
      <c r="B91" s="146">
        <v>1</v>
      </c>
      <c r="C91" s="145" t="s">
        <v>49</v>
      </c>
      <c r="D91" s="140" t="s">
        <v>360</v>
      </c>
      <c r="E91" s="102"/>
      <c r="F91" s="189">
        <v>0</v>
      </c>
      <c r="G91" s="191">
        <f t="shared" si="0"/>
        <v>0</v>
      </c>
      <c r="H91" s="213"/>
      <c r="I91" s="163"/>
      <c r="J91" s="102"/>
      <c r="K91" s="165"/>
      <c r="L91" s="102"/>
      <c r="M91" s="102"/>
      <c r="N91" s="166"/>
      <c r="O91" s="167"/>
      <c r="P91" s="167"/>
    </row>
    <row r="92" spans="1:16" s="168" customFormat="1" ht="12.75">
      <c r="A92" s="10"/>
      <c r="B92" s="146">
        <v>1</v>
      </c>
      <c r="C92" s="145" t="s">
        <v>49</v>
      </c>
      <c r="D92" s="140" t="s">
        <v>361</v>
      </c>
      <c r="E92" s="102"/>
      <c r="F92" s="189">
        <v>13.61</v>
      </c>
      <c r="G92" s="191">
        <f t="shared" si="0"/>
        <v>13.61</v>
      </c>
      <c r="H92" s="213">
        <v>15</v>
      </c>
      <c r="I92" s="163"/>
      <c r="J92" s="102"/>
      <c r="K92" s="165"/>
      <c r="L92" s="102"/>
      <c r="M92" s="102"/>
      <c r="N92" s="166"/>
      <c r="O92" s="167"/>
      <c r="P92" s="167"/>
    </row>
    <row r="93" spans="1:16" s="168" customFormat="1" ht="12.75">
      <c r="A93" s="10"/>
      <c r="B93" s="146">
        <v>4</v>
      </c>
      <c r="C93" s="145" t="s">
        <v>358</v>
      </c>
      <c r="D93" s="140"/>
      <c r="E93" s="102"/>
      <c r="F93" s="189">
        <v>19</v>
      </c>
      <c r="G93" s="191">
        <f t="shared" si="0"/>
        <v>76</v>
      </c>
      <c r="H93" s="213">
        <v>20</v>
      </c>
      <c r="I93" s="163"/>
      <c r="J93" s="102"/>
      <c r="K93" s="165"/>
      <c r="L93" s="102"/>
      <c r="M93" s="102"/>
      <c r="N93" s="166"/>
      <c r="O93" s="167"/>
      <c r="P93" s="167"/>
    </row>
    <row r="94" spans="1:16" s="168" customFormat="1" ht="12.75">
      <c r="A94" s="10"/>
      <c r="B94" s="146">
        <v>1</v>
      </c>
      <c r="C94" s="145" t="s">
        <v>359</v>
      </c>
      <c r="D94" s="140"/>
      <c r="E94" s="102"/>
      <c r="F94" s="189"/>
      <c r="G94" s="189">
        <f>SUM(G82:G93)*15%</f>
        <v>68.922</v>
      </c>
      <c r="H94" s="213"/>
      <c r="I94" s="163"/>
      <c r="J94" s="102"/>
      <c r="K94" s="165"/>
      <c r="L94" s="102"/>
      <c r="M94" s="102"/>
      <c r="N94" s="166"/>
      <c r="O94" s="167"/>
      <c r="P94" s="167"/>
    </row>
    <row r="95" spans="1:16" s="168" customFormat="1" ht="12.75">
      <c r="A95" s="10"/>
      <c r="B95" s="146">
        <v>3</v>
      </c>
      <c r="C95" s="145" t="s">
        <v>519</v>
      </c>
      <c r="D95" s="140"/>
      <c r="E95" s="102"/>
      <c r="F95" s="189"/>
      <c r="G95" s="190"/>
      <c r="H95" s="213">
        <v>30</v>
      </c>
      <c r="I95" s="163"/>
      <c r="J95" s="102"/>
      <c r="K95" s="165"/>
      <c r="L95" s="102"/>
      <c r="M95" s="102"/>
      <c r="N95" s="166"/>
      <c r="O95" s="167"/>
      <c r="P95" s="167"/>
    </row>
    <row r="96" spans="1:16" s="168" customFormat="1" ht="12.75">
      <c r="A96" s="10"/>
      <c r="B96" s="146"/>
      <c r="C96" s="145"/>
      <c r="D96" s="140"/>
      <c r="E96" s="102"/>
      <c r="F96" s="189"/>
      <c r="G96" s="190"/>
      <c r="H96" s="189"/>
      <c r="I96" s="163"/>
      <c r="J96" s="102"/>
      <c r="K96" s="165"/>
      <c r="L96" s="102"/>
      <c r="M96" s="102"/>
      <c r="N96" s="166"/>
      <c r="O96" s="167"/>
      <c r="P96" s="167"/>
    </row>
    <row r="97" spans="1:16" s="168" customFormat="1" ht="12.75">
      <c r="A97" s="10"/>
      <c r="B97" s="146"/>
      <c r="C97" s="187" t="s">
        <v>220</v>
      </c>
      <c r="D97" s="188"/>
      <c r="E97" s="102"/>
      <c r="F97" s="189"/>
      <c r="G97" s="190"/>
      <c r="H97" s="189"/>
      <c r="I97" s="163"/>
      <c r="J97" s="102"/>
      <c r="K97" s="165"/>
      <c r="L97" s="102"/>
      <c r="M97" s="102"/>
      <c r="N97" s="166"/>
      <c r="O97" s="167"/>
      <c r="P97" s="167"/>
    </row>
    <row r="98" spans="1:16" s="168" customFormat="1" ht="12.75">
      <c r="A98" s="10"/>
      <c r="B98" s="146"/>
      <c r="C98" s="145" t="s">
        <v>221</v>
      </c>
      <c r="D98" s="140"/>
      <c r="E98" s="102"/>
      <c r="F98" s="189"/>
      <c r="G98" s="190"/>
      <c r="H98" s="189"/>
      <c r="I98" s="163"/>
      <c r="J98" s="102"/>
      <c r="K98" s="165"/>
      <c r="L98" s="102"/>
      <c r="M98" s="102"/>
      <c r="N98" s="166"/>
      <c r="O98" s="167"/>
      <c r="P98" s="167"/>
    </row>
    <row r="99" spans="1:16" s="168" customFormat="1" ht="12.75">
      <c r="A99" s="10"/>
      <c r="B99" s="146"/>
      <c r="C99" s="145" t="s">
        <v>222</v>
      </c>
      <c r="D99" s="140"/>
      <c r="E99" s="102"/>
      <c r="F99" s="189"/>
      <c r="G99" s="190"/>
      <c r="H99" s="189"/>
      <c r="I99" s="163"/>
      <c r="J99" s="102"/>
      <c r="K99" s="165"/>
      <c r="L99" s="102"/>
      <c r="M99" s="102"/>
      <c r="N99" s="166"/>
      <c r="O99" s="167"/>
      <c r="P99" s="167"/>
    </row>
    <row r="100" spans="1:16" s="168" customFormat="1" ht="12.75">
      <c r="A100" s="10"/>
      <c r="B100" s="146"/>
      <c r="C100" s="145" t="s">
        <v>46</v>
      </c>
      <c r="D100" s="140"/>
      <c r="E100" s="102"/>
      <c r="F100" s="189"/>
      <c r="G100" s="190"/>
      <c r="H100" s="189"/>
      <c r="I100" s="163"/>
      <c r="J100" s="102"/>
      <c r="K100" s="165"/>
      <c r="L100" s="102"/>
      <c r="M100" s="102"/>
      <c r="N100" s="166"/>
      <c r="O100" s="167"/>
      <c r="P100" s="167"/>
    </row>
    <row r="101" spans="1:16" s="168" customFormat="1" ht="12.75">
      <c r="A101" s="10"/>
      <c r="B101" s="146"/>
      <c r="C101" s="145"/>
      <c r="D101" s="140"/>
      <c r="E101" s="102"/>
      <c r="F101" s="189"/>
      <c r="G101" s="190"/>
      <c r="H101" s="189"/>
      <c r="I101" s="163"/>
      <c r="J101" s="102"/>
      <c r="K101" s="165"/>
      <c r="L101" s="102"/>
      <c r="M101" s="102"/>
      <c r="N101" s="166"/>
      <c r="O101" s="167"/>
      <c r="P101" s="167"/>
    </row>
    <row r="102" spans="1:16" s="168" customFormat="1" ht="12.75">
      <c r="A102" s="10"/>
      <c r="B102" s="146"/>
      <c r="C102" s="187" t="s">
        <v>339</v>
      </c>
      <c r="D102" s="188" t="s">
        <v>341</v>
      </c>
      <c r="E102" s="102"/>
      <c r="F102" s="189"/>
      <c r="G102" s="190"/>
      <c r="H102" s="189"/>
      <c r="I102" s="163"/>
      <c r="J102" s="102"/>
      <c r="K102" s="165"/>
      <c r="L102" s="102"/>
      <c r="M102" s="102"/>
      <c r="N102" s="166"/>
      <c r="O102" s="167"/>
      <c r="P102" s="167"/>
    </row>
    <row r="103" spans="1:16" s="168" customFormat="1" ht="12.75">
      <c r="A103" s="10"/>
      <c r="B103" s="146"/>
      <c r="C103" s="145" t="s">
        <v>310</v>
      </c>
      <c r="D103" s="140" t="s">
        <v>344</v>
      </c>
      <c r="E103" s="102"/>
      <c r="F103" s="189"/>
      <c r="G103" s="190"/>
      <c r="H103" s="189"/>
      <c r="I103" s="163"/>
      <c r="J103" s="102"/>
      <c r="K103" s="165"/>
      <c r="L103" s="102"/>
      <c r="M103" s="102"/>
      <c r="N103" s="166"/>
      <c r="O103" s="167"/>
      <c r="P103" s="167"/>
    </row>
    <row r="104" spans="1:16" s="168" customFormat="1" ht="12.75">
      <c r="A104" s="10"/>
      <c r="B104" s="146"/>
      <c r="C104" s="145" t="s">
        <v>311</v>
      </c>
      <c r="D104" s="140" t="s">
        <v>344</v>
      </c>
      <c r="E104" s="102"/>
      <c r="F104" s="189"/>
      <c r="G104" s="190"/>
      <c r="H104" s="189"/>
      <c r="I104" s="163"/>
      <c r="J104" s="102"/>
      <c r="K104" s="165"/>
      <c r="L104" s="102"/>
      <c r="M104" s="102"/>
      <c r="N104" s="166"/>
      <c r="O104" s="167"/>
      <c r="P104" s="167"/>
    </row>
    <row r="105" spans="1:16" s="168" customFormat="1" ht="12.75">
      <c r="A105" s="10"/>
      <c r="B105" s="146"/>
      <c r="C105" s="145" t="s">
        <v>51</v>
      </c>
      <c r="D105" s="140" t="s">
        <v>344</v>
      </c>
      <c r="E105" s="102"/>
      <c r="F105" s="189"/>
      <c r="G105" s="190"/>
      <c r="H105" s="189"/>
      <c r="I105" s="163"/>
      <c r="J105" s="102"/>
      <c r="K105" s="165"/>
      <c r="L105" s="102"/>
      <c r="M105" s="102"/>
      <c r="N105" s="166"/>
      <c r="O105" s="167"/>
      <c r="P105" s="167"/>
    </row>
    <row r="106" spans="1:16" s="168" customFormat="1" ht="12.75">
      <c r="A106" s="10"/>
      <c r="B106" s="146"/>
      <c r="C106" s="145" t="s">
        <v>52</v>
      </c>
      <c r="D106" s="140" t="s">
        <v>340</v>
      </c>
      <c r="E106" s="102"/>
      <c r="F106" s="189"/>
      <c r="G106" s="190"/>
      <c r="H106" s="189"/>
      <c r="I106" s="163"/>
      <c r="J106" s="102"/>
      <c r="K106" s="165"/>
      <c r="L106" s="102"/>
      <c r="M106" s="102"/>
      <c r="N106" s="166"/>
      <c r="O106" s="167"/>
      <c r="P106" s="167"/>
    </row>
    <row r="107" spans="1:16" s="168" customFormat="1" ht="12.75">
      <c r="A107" s="10"/>
      <c r="B107" s="146"/>
      <c r="C107" s="145" t="s">
        <v>53</v>
      </c>
      <c r="D107" s="140" t="s">
        <v>340</v>
      </c>
      <c r="E107" s="102"/>
      <c r="F107" s="189"/>
      <c r="G107" s="190"/>
      <c r="H107" s="189"/>
      <c r="I107" s="163"/>
      <c r="J107" s="102"/>
      <c r="K107" s="165"/>
      <c r="L107" s="102"/>
      <c r="M107" s="102"/>
      <c r="N107" s="166"/>
      <c r="O107" s="167"/>
      <c r="P107" s="167"/>
    </row>
    <row r="108" spans="1:16" s="168" customFormat="1" ht="12.75">
      <c r="A108" s="10"/>
      <c r="B108" s="146"/>
      <c r="C108" s="145" t="s">
        <v>312</v>
      </c>
      <c r="D108" s="140" t="s">
        <v>340</v>
      </c>
      <c r="E108" s="102"/>
      <c r="F108" s="189"/>
      <c r="G108" s="190"/>
      <c r="H108" s="189"/>
      <c r="I108" s="163"/>
      <c r="J108" s="102"/>
      <c r="K108" s="165"/>
      <c r="L108" s="102"/>
      <c r="M108" s="102"/>
      <c r="N108" s="166"/>
      <c r="O108" s="167"/>
      <c r="P108" s="167"/>
    </row>
    <row r="109" spans="1:16" s="168" customFormat="1" ht="12.75">
      <c r="A109" s="10"/>
      <c r="B109" s="146"/>
      <c r="C109" s="145" t="s">
        <v>54</v>
      </c>
      <c r="D109" s="140" t="s">
        <v>342</v>
      </c>
      <c r="E109" s="102"/>
      <c r="F109" s="189"/>
      <c r="G109" s="190"/>
      <c r="H109" s="189"/>
      <c r="I109" s="163"/>
      <c r="J109" s="102"/>
      <c r="K109" s="165"/>
      <c r="L109" s="102"/>
      <c r="M109" s="102"/>
      <c r="N109" s="166"/>
      <c r="O109" s="167"/>
      <c r="P109" s="167"/>
    </row>
    <row r="110" spans="1:16" s="168" customFormat="1" ht="12.75">
      <c r="A110" s="10"/>
      <c r="B110" s="146"/>
      <c r="C110" s="145" t="s">
        <v>55</v>
      </c>
      <c r="D110" s="140" t="s">
        <v>342</v>
      </c>
      <c r="E110" s="102"/>
      <c r="F110" s="189"/>
      <c r="G110" s="190"/>
      <c r="H110" s="189"/>
      <c r="I110" s="163"/>
      <c r="J110" s="102"/>
      <c r="K110" s="165"/>
      <c r="L110" s="102"/>
      <c r="M110" s="102"/>
      <c r="N110" s="166"/>
      <c r="O110" s="167"/>
      <c r="P110" s="167"/>
    </row>
    <row r="111" spans="1:16" s="168" customFormat="1" ht="12.75">
      <c r="A111" s="10"/>
      <c r="B111" s="146"/>
      <c r="C111" s="145" t="s">
        <v>56</v>
      </c>
      <c r="D111" s="140" t="s">
        <v>345</v>
      </c>
      <c r="E111" s="102"/>
      <c r="F111" s="189"/>
      <c r="G111" s="190"/>
      <c r="H111" s="189"/>
      <c r="I111" s="163"/>
      <c r="J111" s="102"/>
      <c r="K111" s="165"/>
      <c r="L111" s="102"/>
      <c r="M111" s="102"/>
      <c r="N111" s="166"/>
      <c r="O111" s="167"/>
      <c r="P111" s="167"/>
    </row>
    <row r="112" spans="1:16" s="168" customFormat="1" ht="12.75">
      <c r="A112" s="10"/>
      <c r="B112" s="146"/>
      <c r="C112" s="145" t="s">
        <v>224</v>
      </c>
      <c r="D112" s="140" t="s">
        <v>345</v>
      </c>
      <c r="E112" s="102"/>
      <c r="F112" s="189"/>
      <c r="G112" s="190"/>
      <c r="H112" s="189"/>
      <c r="I112" s="163"/>
      <c r="J112" s="102"/>
      <c r="K112" s="165"/>
      <c r="L112" s="102"/>
      <c r="M112" s="102"/>
      <c r="N112" s="166"/>
      <c r="O112" s="167"/>
      <c r="P112" s="167"/>
    </row>
    <row r="113" spans="1:16" s="168" customFormat="1" ht="12.75">
      <c r="A113" s="10"/>
      <c r="B113" s="146"/>
      <c r="C113" s="145" t="s">
        <v>67</v>
      </c>
      <c r="D113" s="140" t="s">
        <v>345</v>
      </c>
      <c r="E113" s="102"/>
      <c r="F113" s="189"/>
      <c r="G113" s="190"/>
      <c r="H113" s="189"/>
      <c r="I113" s="163"/>
      <c r="J113" s="102"/>
      <c r="K113" s="165"/>
      <c r="L113" s="102"/>
      <c r="M113" s="102"/>
      <c r="N113" s="166"/>
      <c r="O113" s="167"/>
      <c r="P113" s="167"/>
    </row>
    <row r="114" spans="1:16" s="168" customFormat="1" ht="12.75">
      <c r="A114" s="10"/>
      <c r="B114" s="146"/>
      <c r="C114" s="145" t="s">
        <v>57</v>
      </c>
      <c r="D114" s="140" t="s">
        <v>345</v>
      </c>
      <c r="E114" s="102"/>
      <c r="F114" s="189"/>
      <c r="G114" s="190"/>
      <c r="H114" s="189"/>
      <c r="I114" s="163"/>
      <c r="J114" s="102"/>
      <c r="K114" s="165"/>
      <c r="L114" s="102"/>
      <c r="M114" s="102"/>
      <c r="N114" s="166"/>
      <c r="O114" s="167"/>
      <c r="P114" s="167"/>
    </row>
    <row r="115" spans="1:16" s="168" customFormat="1" ht="12.75">
      <c r="A115" s="10"/>
      <c r="B115" s="146"/>
      <c r="C115" s="145" t="s">
        <v>58</v>
      </c>
      <c r="D115" s="140" t="s">
        <v>345</v>
      </c>
      <c r="E115" s="102"/>
      <c r="F115" s="189"/>
      <c r="G115" s="190"/>
      <c r="H115" s="189"/>
      <c r="I115" s="163"/>
      <c r="J115" s="102"/>
      <c r="K115" s="165"/>
      <c r="L115" s="102"/>
      <c r="M115" s="102"/>
      <c r="N115" s="166"/>
      <c r="O115" s="167"/>
      <c r="P115" s="167"/>
    </row>
    <row r="116" spans="1:16" s="168" customFormat="1" ht="12.75">
      <c r="A116" s="10"/>
      <c r="B116" s="146"/>
      <c r="C116" s="145" t="s">
        <v>59</v>
      </c>
      <c r="D116" s="140" t="s">
        <v>345</v>
      </c>
      <c r="E116" s="102"/>
      <c r="F116" s="189"/>
      <c r="G116" s="190"/>
      <c r="H116" s="189"/>
      <c r="I116" s="163"/>
      <c r="J116" s="102"/>
      <c r="K116" s="165"/>
      <c r="L116" s="102"/>
      <c r="M116" s="102"/>
      <c r="N116" s="166"/>
      <c r="O116" s="167"/>
      <c r="P116" s="167"/>
    </row>
    <row r="117" spans="1:16" s="168" customFormat="1" ht="12.75">
      <c r="A117" s="10"/>
      <c r="B117" s="146"/>
      <c r="C117" s="145" t="s">
        <v>60</v>
      </c>
      <c r="D117" s="140" t="s">
        <v>346</v>
      </c>
      <c r="E117" s="102"/>
      <c r="F117" s="189"/>
      <c r="G117" s="190"/>
      <c r="H117" s="189"/>
      <c r="I117" s="163"/>
      <c r="J117" s="102"/>
      <c r="K117" s="165"/>
      <c r="L117" s="102"/>
      <c r="M117" s="102"/>
      <c r="N117" s="166"/>
      <c r="O117" s="167"/>
      <c r="P117" s="167"/>
    </row>
    <row r="118" spans="1:16" s="168" customFormat="1" ht="12.75">
      <c r="A118" s="10"/>
      <c r="B118" s="146"/>
      <c r="C118" s="145" t="s">
        <v>61</v>
      </c>
      <c r="D118" s="140" t="s">
        <v>346</v>
      </c>
      <c r="E118" s="102"/>
      <c r="F118" s="189"/>
      <c r="G118" s="190"/>
      <c r="H118" s="189"/>
      <c r="I118" s="163"/>
      <c r="J118" s="102"/>
      <c r="K118" s="165"/>
      <c r="L118" s="102"/>
      <c r="M118" s="102"/>
      <c r="N118" s="166"/>
      <c r="O118" s="167"/>
      <c r="P118" s="167"/>
    </row>
    <row r="119" spans="1:16" s="168" customFormat="1" ht="12.75">
      <c r="A119" s="10"/>
      <c r="B119" s="146"/>
      <c r="C119" s="145" t="s">
        <v>62</v>
      </c>
      <c r="D119" s="140" t="s">
        <v>345</v>
      </c>
      <c r="E119" s="102"/>
      <c r="F119" s="189"/>
      <c r="G119" s="190"/>
      <c r="H119" s="189"/>
      <c r="I119" s="163"/>
      <c r="J119" s="102"/>
      <c r="K119" s="165"/>
      <c r="L119" s="102"/>
      <c r="M119" s="102"/>
      <c r="N119" s="166"/>
      <c r="O119" s="167"/>
      <c r="P119" s="167"/>
    </row>
    <row r="120" spans="1:16" s="168" customFormat="1" ht="12.75">
      <c r="A120" s="10"/>
      <c r="B120" s="146"/>
      <c r="C120" s="145" t="s">
        <v>64</v>
      </c>
      <c r="D120" s="140" t="s">
        <v>345</v>
      </c>
      <c r="E120" s="102"/>
      <c r="F120" s="189"/>
      <c r="G120" s="190"/>
      <c r="H120" s="189"/>
      <c r="I120" s="163"/>
      <c r="J120" s="102"/>
      <c r="K120" s="165"/>
      <c r="L120" s="102"/>
      <c r="M120" s="102"/>
      <c r="N120" s="166"/>
      <c r="O120" s="167"/>
      <c r="P120" s="167"/>
    </row>
    <row r="121" spans="1:16" s="168" customFormat="1" ht="12.75">
      <c r="A121" s="10"/>
      <c r="B121" s="146"/>
      <c r="C121" s="145" t="s">
        <v>65</v>
      </c>
      <c r="D121" s="140" t="s">
        <v>345</v>
      </c>
      <c r="E121" s="102"/>
      <c r="F121" s="189"/>
      <c r="G121" s="190"/>
      <c r="H121" s="189"/>
      <c r="I121" s="163"/>
      <c r="J121" s="102"/>
      <c r="K121" s="165"/>
      <c r="L121" s="102"/>
      <c r="M121" s="102"/>
      <c r="N121" s="166"/>
      <c r="O121" s="167"/>
      <c r="P121" s="167"/>
    </row>
    <row r="122" spans="1:16" s="168" customFormat="1" ht="12.75">
      <c r="A122" s="10"/>
      <c r="B122" s="146"/>
      <c r="C122" s="145" t="s">
        <v>63</v>
      </c>
      <c r="D122" s="140" t="s">
        <v>343</v>
      </c>
      <c r="E122" s="102"/>
      <c r="F122" s="189"/>
      <c r="G122" s="190"/>
      <c r="H122" s="189"/>
      <c r="I122" s="163"/>
      <c r="J122" s="102"/>
      <c r="K122" s="165"/>
      <c r="L122" s="102"/>
      <c r="M122" s="102"/>
      <c r="N122" s="166"/>
      <c r="O122" s="167"/>
      <c r="P122" s="167"/>
    </row>
    <row r="123" spans="1:16" s="168" customFormat="1" ht="12.75">
      <c r="A123" s="10"/>
      <c r="B123" s="146"/>
      <c r="C123" s="145" t="s">
        <v>66</v>
      </c>
      <c r="D123" s="140" t="s">
        <v>344</v>
      </c>
      <c r="E123" s="102"/>
      <c r="F123" s="189"/>
      <c r="G123" s="190"/>
      <c r="H123" s="189"/>
      <c r="I123" s="163"/>
      <c r="J123" s="102"/>
      <c r="K123" s="165"/>
      <c r="L123" s="102"/>
      <c r="M123" s="102"/>
      <c r="N123" s="166"/>
      <c r="O123" s="167"/>
      <c r="P123" s="167"/>
    </row>
    <row r="124" spans="1:16" s="168" customFormat="1" ht="13.5" thickBot="1">
      <c r="A124" s="11"/>
      <c r="B124" s="203"/>
      <c r="C124" s="204"/>
      <c r="D124" s="205"/>
      <c r="E124" s="206"/>
      <c r="F124" s="207"/>
      <c r="G124" s="208"/>
      <c r="H124" s="207"/>
      <c r="I124" s="209"/>
      <c r="J124" s="206"/>
      <c r="K124" s="210"/>
      <c r="L124" s="206"/>
      <c r="M124" s="206"/>
      <c r="N124" s="211"/>
      <c r="O124" s="167"/>
      <c r="P124" s="167"/>
    </row>
    <row r="125" spans="1:16" s="72" customFormat="1" ht="12.75">
      <c r="A125" s="70"/>
      <c r="B125" s="70"/>
      <c r="C125" s="77"/>
      <c r="D125" s="77"/>
      <c r="E125" s="77"/>
      <c r="F125" s="141"/>
      <c r="G125" s="141"/>
      <c r="H125" s="141"/>
      <c r="I125" s="81"/>
      <c r="J125" s="77"/>
      <c r="K125" s="77"/>
      <c r="L125" s="77"/>
      <c r="M125" s="77"/>
      <c r="N125" s="74"/>
      <c r="O125" s="59"/>
      <c r="P125" s="59"/>
    </row>
    <row r="126" spans="1:16" s="72" customFormat="1" ht="12.75">
      <c r="A126" s="71" t="s">
        <v>83</v>
      </c>
      <c r="B126" s="71"/>
      <c r="C126" s="78"/>
      <c r="D126" s="78"/>
      <c r="E126" s="78"/>
      <c r="F126" s="142"/>
      <c r="G126" s="142">
        <f>SUM(G5:G124)</f>
        <v>528.402</v>
      </c>
      <c r="H126" s="142">
        <f>SUM(H5:H124)</f>
        <v>521</v>
      </c>
      <c r="I126" s="80"/>
      <c r="J126" s="78"/>
      <c r="K126" s="78"/>
      <c r="L126" s="78"/>
      <c r="M126" s="78"/>
      <c r="N126" s="75"/>
      <c r="O126" s="59"/>
      <c r="P126" s="59"/>
    </row>
    <row r="127" spans="1:16" s="72" customFormat="1" ht="13.5" thickBot="1">
      <c r="A127" s="73"/>
      <c r="B127" s="73"/>
      <c r="C127" s="79"/>
      <c r="D127" s="79"/>
      <c r="E127" s="79"/>
      <c r="F127" s="143"/>
      <c r="G127" s="143"/>
      <c r="H127" s="143"/>
      <c r="I127" s="82"/>
      <c r="J127" s="79"/>
      <c r="K127" s="79"/>
      <c r="L127" s="79"/>
      <c r="M127" s="79"/>
      <c r="N127" s="76"/>
      <c r="O127" s="59"/>
      <c r="P127" s="59"/>
    </row>
    <row r="128" ht="12.75"/>
    <row r="129" ht="12.75"/>
    <row r="136" ht="12.75"/>
    <row r="137" ht="12.75"/>
    <row r="138" ht="12.75"/>
    <row r="139" ht="12.75"/>
    <row r="140" ht="12.75"/>
    <row r="141" ht="12.75"/>
    <row r="142" ht="12.75"/>
    <row r="143" ht="12.75"/>
    <row r="144" ht="12.75"/>
    <row r="145" ht="12.75"/>
    <row r="146" ht="12.75"/>
    <row r="147" ht="12.75"/>
    <row r="148" ht="12.75"/>
  </sheetData>
  <printOptions/>
  <pageMargins left="0.75" right="0.75" top="1" bottom="1" header="0.5" footer="0.5"/>
  <pageSetup fitToHeight="2" fitToWidth="1" horizontalDpi="600" verticalDpi="600" orientation="portrait" paperSize="9" scale="33"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62"/>
  <sheetViews>
    <sheetView workbookViewId="0" topLeftCell="A1">
      <pane ySplit="4" topLeftCell="BM5" activePane="bottomLeft" state="frozen"/>
      <selection pane="topLeft" activeCell="H13" sqref="H13"/>
      <selection pane="bottomLeft" activeCell="D29" sqref="D29"/>
    </sheetView>
  </sheetViews>
  <sheetFormatPr defaultColWidth="9.140625" defaultRowHeight="12.75"/>
  <cols>
    <col min="1" max="1" width="9.57421875" style="1" customWidth="1"/>
    <col min="2" max="2" width="10.421875" style="1" customWidth="1"/>
    <col min="3" max="3" width="37.28125" style="4" bestFit="1" customWidth="1"/>
    <col min="4" max="4" width="37.28125" style="4" customWidth="1"/>
    <col min="5" max="5" width="9.140625" style="1" customWidth="1"/>
    <col min="6" max="6" width="14.7109375" style="13" bestFit="1" customWidth="1"/>
    <col min="7" max="7" width="11.7109375" style="13" bestFit="1" customWidth="1"/>
    <col min="8" max="8" width="10.7109375" style="13" bestFit="1" customWidth="1"/>
    <col min="9" max="9" width="20.8515625" style="47" bestFit="1" customWidth="1"/>
    <col min="10" max="10" width="14.421875" style="1" customWidth="1"/>
    <col min="11" max="11" width="17.28125" style="1" customWidth="1"/>
    <col min="12" max="12" width="16.7109375" style="1" bestFit="1" customWidth="1"/>
    <col min="13" max="16" width="9.140625" style="1" customWidth="1"/>
  </cols>
  <sheetData>
    <row r="1" spans="1:16" s="3" customFormat="1" ht="12.75">
      <c r="A1" s="7"/>
      <c r="B1" s="53" t="s">
        <v>664</v>
      </c>
      <c r="C1" s="54"/>
      <c r="D1" s="113"/>
      <c r="E1" s="5"/>
      <c r="F1" s="12"/>
      <c r="G1" s="12"/>
      <c r="H1" s="12"/>
      <c r="I1" s="41"/>
      <c r="J1" s="5"/>
      <c r="K1" s="5"/>
      <c r="L1" s="5"/>
      <c r="M1" s="5"/>
      <c r="N1" s="6"/>
      <c r="O1" s="2"/>
      <c r="P1" s="2"/>
    </row>
    <row r="2" spans="1:16" s="3" customFormat="1" ht="13.5" thickBot="1">
      <c r="A2" s="8"/>
      <c r="B2" s="55"/>
      <c r="C2" s="56"/>
      <c r="D2" s="114"/>
      <c r="E2" s="20"/>
      <c r="F2" s="23"/>
      <c r="G2" s="23"/>
      <c r="H2" s="23"/>
      <c r="I2" s="42"/>
      <c r="J2" s="20"/>
      <c r="K2" s="20"/>
      <c r="L2" s="20"/>
      <c r="M2" s="20"/>
      <c r="N2" s="26"/>
      <c r="O2" s="2"/>
      <c r="P2" s="2"/>
    </row>
    <row r="3" spans="1:16" s="3" customFormat="1" ht="12.75">
      <c r="A3" s="9"/>
      <c r="B3" s="14" t="s">
        <v>225</v>
      </c>
      <c r="C3" s="48" t="s">
        <v>229</v>
      </c>
      <c r="D3" s="104" t="s">
        <v>337</v>
      </c>
      <c r="E3" s="27"/>
      <c r="F3" s="28" t="s">
        <v>226</v>
      </c>
      <c r="G3" s="16" t="s">
        <v>335</v>
      </c>
      <c r="H3" s="28" t="s">
        <v>227</v>
      </c>
      <c r="I3" s="43" t="s">
        <v>234</v>
      </c>
      <c r="J3" s="27" t="s">
        <v>230</v>
      </c>
      <c r="K3" s="15" t="s">
        <v>232</v>
      </c>
      <c r="L3" s="27" t="s">
        <v>233</v>
      </c>
      <c r="M3" s="27"/>
      <c r="N3" s="29"/>
      <c r="O3" s="2"/>
      <c r="P3" s="2"/>
    </row>
    <row r="4" spans="1:16" s="3" customFormat="1" ht="13.5" thickBot="1">
      <c r="A4" s="9"/>
      <c r="B4" s="17"/>
      <c r="C4" s="49"/>
      <c r="D4" s="105" t="s">
        <v>338</v>
      </c>
      <c r="E4" s="21"/>
      <c r="F4" s="24" t="s">
        <v>336</v>
      </c>
      <c r="G4" s="19" t="s">
        <v>228</v>
      </c>
      <c r="H4" s="24" t="s">
        <v>228</v>
      </c>
      <c r="I4" s="44" t="s">
        <v>235</v>
      </c>
      <c r="J4" s="21" t="s">
        <v>231</v>
      </c>
      <c r="K4" s="18"/>
      <c r="L4" s="21"/>
      <c r="M4" s="21"/>
      <c r="N4" s="30"/>
      <c r="O4" s="2"/>
      <c r="P4" s="2"/>
    </row>
    <row r="5" spans="1:14" ht="12.75">
      <c r="A5" s="10"/>
      <c r="B5" s="31"/>
      <c r="C5" s="52"/>
      <c r="D5" s="106"/>
      <c r="E5" s="22"/>
      <c r="F5" s="25"/>
      <c r="G5" s="33"/>
      <c r="H5" s="25"/>
      <c r="I5" s="45"/>
      <c r="J5" s="22"/>
      <c r="K5" s="32"/>
      <c r="L5" s="22"/>
      <c r="M5" s="22"/>
      <c r="N5" s="34"/>
    </row>
    <row r="6" spans="1:14" ht="12.75">
      <c r="A6" s="10"/>
      <c r="B6" s="31"/>
      <c r="C6" s="52" t="s">
        <v>182</v>
      </c>
      <c r="D6" s="106"/>
      <c r="E6" s="22"/>
      <c r="F6" s="25"/>
      <c r="G6" s="33"/>
      <c r="H6" s="25"/>
      <c r="I6" s="45"/>
      <c r="J6" s="22"/>
      <c r="K6" s="32"/>
      <c r="L6" s="22"/>
      <c r="M6" s="22"/>
      <c r="N6" s="34"/>
    </row>
    <row r="7" spans="1:14" ht="12.75">
      <c r="A7" s="10"/>
      <c r="B7" s="31"/>
      <c r="C7" s="50" t="s">
        <v>408</v>
      </c>
      <c r="D7" s="107"/>
      <c r="E7" s="22"/>
      <c r="F7" s="25"/>
      <c r="G7" s="33"/>
      <c r="H7" s="25"/>
      <c r="I7" s="45"/>
      <c r="J7" s="22"/>
      <c r="K7" s="32"/>
      <c r="L7" s="22"/>
      <c r="M7" s="22"/>
      <c r="N7" s="34"/>
    </row>
    <row r="8" spans="1:14" ht="12.75">
      <c r="A8" s="10"/>
      <c r="B8" s="31"/>
      <c r="C8" s="50" t="s">
        <v>409</v>
      </c>
      <c r="D8" s="107"/>
      <c r="E8" s="22"/>
      <c r="F8" s="25"/>
      <c r="G8" s="33"/>
      <c r="H8" s="25"/>
      <c r="I8" s="45"/>
      <c r="J8" s="22"/>
      <c r="K8" s="32"/>
      <c r="L8" s="22"/>
      <c r="M8" s="22"/>
      <c r="N8" s="34"/>
    </row>
    <row r="9" spans="1:14" ht="12.75">
      <c r="A9" s="10"/>
      <c r="B9" s="31"/>
      <c r="C9" s="50" t="s">
        <v>410</v>
      </c>
      <c r="D9" s="107"/>
      <c r="E9" s="22"/>
      <c r="F9" s="25"/>
      <c r="G9" s="33"/>
      <c r="H9" s="25"/>
      <c r="I9" s="45"/>
      <c r="J9" s="22"/>
      <c r="K9" s="32"/>
      <c r="L9" s="22"/>
      <c r="M9" s="22"/>
      <c r="N9" s="34"/>
    </row>
    <row r="10" spans="1:14" ht="12.75">
      <c r="A10" s="10"/>
      <c r="B10" s="31"/>
      <c r="C10" s="50" t="s">
        <v>411</v>
      </c>
      <c r="D10" s="107"/>
      <c r="E10" s="22"/>
      <c r="F10" s="25"/>
      <c r="G10" s="33"/>
      <c r="H10" s="25"/>
      <c r="I10" s="45"/>
      <c r="J10" s="22"/>
      <c r="K10" s="32"/>
      <c r="L10" s="22"/>
      <c r="M10" s="22"/>
      <c r="N10" s="34"/>
    </row>
    <row r="11" spans="1:14" ht="12.75">
      <c r="A11" s="10"/>
      <c r="B11" s="31"/>
      <c r="C11" s="50" t="s">
        <v>713</v>
      </c>
      <c r="D11" s="107"/>
      <c r="E11" s="22"/>
      <c r="F11" s="25"/>
      <c r="G11" s="33"/>
      <c r="H11" s="25"/>
      <c r="I11" s="45"/>
      <c r="J11" s="22"/>
      <c r="K11" s="32"/>
      <c r="L11" s="22"/>
      <c r="M11" s="22"/>
      <c r="N11" s="34"/>
    </row>
    <row r="12" spans="1:14" ht="12.75">
      <c r="A12" s="10"/>
      <c r="B12" s="31"/>
      <c r="C12" s="50" t="s">
        <v>714</v>
      </c>
      <c r="D12" s="107"/>
      <c r="E12" s="22"/>
      <c r="F12" s="25"/>
      <c r="G12" s="33"/>
      <c r="H12" s="25"/>
      <c r="I12" s="45"/>
      <c r="J12" s="22"/>
      <c r="K12" s="32"/>
      <c r="L12" s="22"/>
      <c r="M12" s="22"/>
      <c r="N12" s="34"/>
    </row>
    <row r="13" spans="1:14" ht="12.75">
      <c r="A13" s="10"/>
      <c r="B13" s="31"/>
      <c r="C13" s="50" t="s">
        <v>183</v>
      </c>
      <c r="D13" s="107"/>
      <c r="E13" s="22"/>
      <c r="F13" s="25"/>
      <c r="G13" s="33"/>
      <c r="H13" s="25"/>
      <c r="I13" s="45"/>
      <c r="J13" s="22"/>
      <c r="K13" s="32"/>
      <c r="L13" s="22"/>
      <c r="M13" s="22"/>
      <c r="N13" s="34"/>
    </row>
    <row r="14" spans="1:14" ht="12.75">
      <c r="A14" s="10"/>
      <c r="B14" s="31"/>
      <c r="C14" s="50" t="s">
        <v>214</v>
      </c>
      <c r="D14" s="107"/>
      <c r="E14" s="22"/>
      <c r="F14" s="25"/>
      <c r="G14" s="33"/>
      <c r="H14" s="25"/>
      <c r="I14" s="45"/>
      <c r="J14" s="22"/>
      <c r="K14" s="32"/>
      <c r="L14" s="22"/>
      <c r="M14" s="22"/>
      <c r="N14" s="34"/>
    </row>
    <row r="15" spans="1:14" ht="12.75">
      <c r="A15" s="10"/>
      <c r="B15" s="31"/>
      <c r="C15" s="50" t="s">
        <v>184</v>
      </c>
      <c r="D15" s="107"/>
      <c r="E15" s="22"/>
      <c r="F15" s="25"/>
      <c r="G15" s="33"/>
      <c r="H15" s="25"/>
      <c r="I15" s="45"/>
      <c r="J15" s="22"/>
      <c r="K15" s="32"/>
      <c r="L15" s="22"/>
      <c r="M15" s="22"/>
      <c r="N15" s="34"/>
    </row>
    <row r="16" spans="1:14" ht="12.75">
      <c r="A16" s="10"/>
      <c r="B16" s="31"/>
      <c r="C16" s="50" t="s">
        <v>185</v>
      </c>
      <c r="D16" s="107"/>
      <c r="E16" s="22"/>
      <c r="F16" s="25"/>
      <c r="G16" s="33"/>
      <c r="H16" s="25"/>
      <c r="I16" s="45"/>
      <c r="J16" s="22"/>
      <c r="K16" s="32"/>
      <c r="L16" s="22"/>
      <c r="M16" s="22"/>
      <c r="N16" s="34"/>
    </row>
    <row r="17" spans="1:14" ht="12.75">
      <c r="A17" s="10"/>
      <c r="B17" s="31"/>
      <c r="C17" s="50" t="s">
        <v>208</v>
      </c>
      <c r="D17" s="107"/>
      <c r="E17" s="22"/>
      <c r="F17" s="25"/>
      <c r="G17" s="33"/>
      <c r="H17" s="25"/>
      <c r="I17" s="45"/>
      <c r="J17" s="22"/>
      <c r="K17" s="32"/>
      <c r="L17" s="22"/>
      <c r="M17" s="22"/>
      <c r="N17" s="34"/>
    </row>
    <row r="18" spans="1:14" ht="12.75">
      <c r="A18" s="10"/>
      <c r="B18" s="31"/>
      <c r="C18" s="50" t="s">
        <v>412</v>
      </c>
      <c r="D18" s="107"/>
      <c r="E18" s="22"/>
      <c r="F18" s="25"/>
      <c r="G18" s="33"/>
      <c r="H18" s="25"/>
      <c r="I18" s="45"/>
      <c r="J18" s="22"/>
      <c r="K18" s="32"/>
      <c r="L18" s="22"/>
      <c r="M18" s="22"/>
      <c r="N18" s="34"/>
    </row>
    <row r="19" spans="1:14" ht="12.75">
      <c r="A19" s="10"/>
      <c r="B19" s="31"/>
      <c r="C19" s="50" t="s">
        <v>413</v>
      </c>
      <c r="D19" s="107"/>
      <c r="E19" s="22"/>
      <c r="F19" s="25"/>
      <c r="G19" s="33"/>
      <c r="H19" s="25"/>
      <c r="I19" s="45"/>
      <c r="J19" s="22"/>
      <c r="K19" s="32"/>
      <c r="L19" s="22"/>
      <c r="M19" s="22"/>
      <c r="N19" s="34"/>
    </row>
    <row r="20" spans="1:14" ht="12.75">
      <c r="A20" s="10"/>
      <c r="B20" s="31"/>
      <c r="C20" s="50" t="s">
        <v>209</v>
      </c>
      <c r="D20" s="107"/>
      <c r="E20" s="22"/>
      <c r="F20" s="25"/>
      <c r="G20" s="33"/>
      <c r="H20" s="25"/>
      <c r="I20" s="45"/>
      <c r="J20" s="22"/>
      <c r="K20" s="32"/>
      <c r="L20" s="22"/>
      <c r="M20" s="22"/>
      <c r="N20" s="34"/>
    </row>
    <row r="21" spans="1:14" ht="12.75">
      <c r="A21" s="10"/>
      <c r="B21" s="31"/>
      <c r="C21" s="50" t="s">
        <v>186</v>
      </c>
      <c r="D21" s="107"/>
      <c r="E21" s="22"/>
      <c r="F21" s="25"/>
      <c r="G21" s="33"/>
      <c r="H21" s="25"/>
      <c r="I21" s="45"/>
      <c r="J21" s="22"/>
      <c r="K21" s="32"/>
      <c r="L21" s="22"/>
      <c r="M21" s="22"/>
      <c r="N21" s="34"/>
    </row>
    <row r="22" spans="1:14" ht="12.75">
      <c r="A22" s="10"/>
      <c r="B22" s="31"/>
      <c r="C22" s="50" t="s">
        <v>187</v>
      </c>
      <c r="D22" s="107"/>
      <c r="E22" s="22"/>
      <c r="F22" s="25"/>
      <c r="G22" s="33"/>
      <c r="H22" s="25"/>
      <c r="I22" s="45"/>
      <c r="J22" s="22"/>
      <c r="K22" s="32"/>
      <c r="L22" s="22"/>
      <c r="M22" s="22"/>
      <c r="N22" s="34"/>
    </row>
    <row r="23" spans="1:14" ht="12.75">
      <c r="A23" s="10"/>
      <c r="B23" s="31"/>
      <c r="C23" s="50" t="s">
        <v>188</v>
      </c>
      <c r="D23" s="107"/>
      <c r="E23" s="22"/>
      <c r="F23" s="25"/>
      <c r="G23" s="33"/>
      <c r="H23" s="25"/>
      <c r="I23" s="45"/>
      <c r="J23" s="22"/>
      <c r="K23" s="32"/>
      <c r="L23" s="22"/>
      <c r="M23" s="22"/>
      <c r="N23" s="34"/>
    </row>
    <row r="24" spans="1:14" ht="12.75">
      <c r="A24" s="10"/>
      <c r="B24" s="31"/>
      <c r="C24" s="50" t="s">
        <v>189</v>
      </c>
      <c r="D24" s="107"/>
      <c r="E24" s="22"/>
      <c r="F24" s="25"/>
      <c r="G24" s="33"/>
      <c r="H24" s="25"/>
      <c r="I24" s="45"/>
      <c r="J24" s="22"/>
      <c r="K24" s="32"/>
      <c r="L24" s="22"/>
      <c r="M24" s="22"/>
      <c r="N24" s="34"/>
    </row>
    <row r="25" spans="1:14" ht="12.75">
      <c r="A25" s="10"/>
      <c r="B25" s="31"/>
      <c r="C25" s="50" t="s">
        <v>190</v>
      </c>
      <c r="D25" s="107"/>
      <c r="E25" s="22"/>
      <c r="F25" s="25"/>
      <c r="G25" s="33"/>
      <c r="H25" s="25"/>
      <c r="I25" s="45"/>
      <c r="J25" s="22"/>
      <c r="K25" s="32"/>
      <c r="L25" s="22"/>
      <c r="M25" s="22"/>
      <c r="N25" s="34"/>
    </row>
    <row r="26" spans="1:14" ht="12.75">
      <c r="A26" s="10"/>
      <c r="B26" s="31"/>
      <c r="C26" s="50" t="s">
        <v>191</v>
      </c>
      <c r="D26" s="107"/>
      <c r="E26" s="22"/>
      <c r="F26" s="25"/>
      <c r="G26" s="33"/>
      <c r="H26" s="25"/>
      <c r="I26" s="45"/>
      <c r="J26" s="22"/>
      <c r="K26" s="32"/>
      <c r="L26" s="22"/>
      <c r="M26" s="22"/>
      <c r="N26" s="34"/>
    </row>
    <row r="27" spans="1:14" ht="12.75">
      <c r="A27" s="10"/>
      <c r="B27" s="31"/>
      <c r="C27" s="50" t="s">
        <v>210</v>
      </c>
      <c r="D27" s="107"/>
      <c r="E27" s="22"/>
      <c r="F27" s="25"/>
      <c r="G27" s="33"/>
      <c r="H27" s="25"/>
      <c r="I27" s="45"/>
      <c r="J27" s="22"/>
      <c r="K27" s="32"/>
      <c r="L27" s="22"/>
      <c r="M27" s="22"/>
      <c r="N27" s="34"/>
    </row>
    <row r="28" spans="1:14" ht="12.75">
      <c r="A28" s="10"/>
      <c r="B28" s="31"/>
      <c r="C28" s="50" t="s">
        <v>192</v>
      </c>
      <c r="D28" s="107"/>
      <c r="E28" s="22"/>
      <c r="F28" s="25"/>
      <c r="G28" s="33"/>
      <c r="H28" s="25"/>
      <c r="I28" s="45"/>
      <c r="J28" s="22"/>
      <c r="K28" s="32"/>
      <c r="L28" s="22"/>
      <c r="M28" s="22"/>
      <c r="N28" s="34"/>
    </row>
    <row r="29" spans="1:14" ht="12.75">
      <c r="A29" s="10"/>
      <c r="B29" s="31"/>
      <c r="C29" s="50" t="s">
        <v>193</v>
      </c>
      <c r="D29" s="107"/>
      <c r="E29" s="22"/>
      <c r="F29" s="25"/>
      <c r="G29" s="33"/>
      <c r="H29" s="25"/>
      <c r="I29" s="45"/>
      <c r="J29" s="22"/>
      <c r="K29" s="32"/>
      <c r="L29" s="22"/>
      <c r="M29" s="22"/>
      <c r="N29" s="34"/>
    </row>
    <row r="30" spans="1:14" ht="12.75">
      <c r="A30" s="10"/>
      <c r="B30" s="31"/>
      <c r="C30" s="50" t="s">
        <v>211</v>
      </c>
      <c r="D30" s="107"/>
      <c r="E30" s="22"/>
      <c r="F30" s="25"/>
      <c r="G30" s="33"/>
      <c r="H30" s="25"/>
      <c r="I30" s="45"/>
      <c r="J30" s="22"/>
      <c r="K30" s="32"/>
      <c r="L30" s="22"/>
      <c r="M30" s="22"/>
      <c r="N30" s="34"/>
    </row>
    <row r="31" spans="1:14" ht="12.75">
      <c r="A31" s="10"/>
      <c r="B31" s="31"/>
      <c r="C31" s="50" t="s">
        <v>406</v>
      </c>
      <c r="D31" s="107"/>
      <c r="E31" s="22"/>
      <c r="F31" s="25"/>
      <c r="G31" s="33"/>
      <c r="H31" s="25"/>
      <c r="I31" s="45"/>
      <c r="J31" s="22"/>
      <c r="K31" s="32"/>
      <c r="L31" s="22"/>
      <c r="M31" s="22"/>
      <c r="N31" s="34"/>
    </row>
    <row r="32" spans="1:14" ht="12.75">
      <c r="A32" s="10"/>
      <c r="B32" s="31"/>
      <c r="C32" s="50" t="s">
        <v>194</v>
      </c>
      <c r="D32" s="107"/>
      <c r="E32" s="22"/>
      <c r="F32" s="25"/>
      <c r="G32" s="33"/>
      <c r="H32" s="25"/>
      <c r="I32" s="45"/>
      <c r="J32" s="22"/>
      <c r="K32" s="32"/>
      <c r="L32" s="22"/>
      <c r="M32" s="22"/>
      <c r="N32" s="34"/>
    </row>
    <row r="33" spans="1:14" ht="12.75">
      <c r="A33" s="10"/>
      <c r="B33" s="31"/>
      <c r="C33" s="50" t="s">
        <v>195</v>
      </c>
      <c r="D33" s="107"/>
      <c r="E33" s="22"/>
      <c r="F33" s="25"/>
      <c r="G33" s="33"/>
      <c r="H33" s="25"/>
      <c r="I33" s="45"/>
      <c r="J33" s="22"/>
      <c r="K33" s="32"/>
      <c r="L33" s="22"/>
      <c r="M33" s="22"/>
      <c r="N33" s="34"/>
    </row>
    <row r="34" spans="1:14" ht="12.75">
      <c r="A34" s="10"/>
      <c r="B34" s="31"/>
      <c r="C34" s="50" t="s">
        <v>196</v>
      </c>
      <c r="D34" s="107"/>
      <c r="E34" s="22"/>
      <c r="F34" s="25"/>
      <c r="G34" s="33"/>
      <c r="H34" s="25"/>
      <c r="I34" s="45"/>
      <c r="J34" s="22"/>
      <c r="K34" s="32"/>
      <c r="L34" s="22"/>
      <c r="M34" s="22"/>
      <c r="N34" s="34"/>
    </row>
    <row r="35" spans="1:14" ht="12.75">
      <c r="A35" s="10"/>
      <c r="B35" s="31"/>
      <c r="C35" s="50" t="s">
        <v>407</v>
      </c>
      <c r="D35" s="107"/>
      <c r="E35" s="22"/>
      <c r="F35" s="25"/>
      <c r="G35" s="33"/>
      <c r="H35" s="25"/>
      <c r="I35" s="45"/>
      <c r="J35" s="22"/>
      <c r="K35" s="32"/>
      <c r="L35" s="22"/>
      <c r="M35" s="22"/>
      <c r="N35" s="34"/>
    </row>
    <row r="36" spans="1:14" ht="12.75">
      <c r="A36" s="10"/>
      <c r="B36" s="31"/>
      <c r="C36" s="50"/>
      <c r="D36" s="107"/>
      <c r="E36" s="22"/>
      <c r="F36" s="25"/>
      <c r="G36" s="33"/>
      <c r="H36" s="25"/>
      <c r="I36" s="45"/>
      <c r="J36" s="22"/>
      <c r="K36" s="32"/>
      <c r="L36" s="22"/>
      <c r="M36" s="22"/>
      <c r="N36" s="34"/>
    </row>
    <row r="37" spans="1:14" ht="12.75">
      <c r="A37" s="10"/>
      <c r="B37" s="31"/>
      <c r="C37" s="52" t="s">
        <v>218</v>
      </c>
      <c r="D37" s="106"/>
      <c r="E37" s="22"/>
      <c r="F37" s="25"/>
      <c r="G37" s="33"/>
      <c r="H37" s="25"/>
      <c r="I37" s="45"/>
      <c r="J37" s="22"/>
      <c r="K37" s="32"/>
      <c r="L37" s="22"/>
      <c r="M37" s="22"/>
      <c r="N37" s="34"/>
    </row>
    <row r="38" spans="1:14" ht="12.75">
      <c r="A38" s="10"/>
      <c r="B38" s="31"/>
      <c r="C38" s="50" t="s">
        <v>314</v>
      </c>
      <c r="D38" s="107"/>
      <c r="E38" s="22"/>
      <c r="F38" s="25"/>
      <c r="G38" s="33"/>
      <c r="H38" s="25"/>
      <c r="I38" s="45"/>
      <c r="J38" s="22"/>
      <c r="K38" s="32"/>
      <c r="L38" s="22"/>
      <c r="M38" s="22"/>
      <c r="N38" s="34"/>
    </row>
    <row r="39" spans="1:14" ht="12.75">
      <c r="A39" s="10"/>
      <c r="B39" s="31"/>
      <c r="C39" s="50" t="s">
        <v>315</v>
      </c>
      <c r="D39" s="107"/>
      <c r="E39" s="22"/>
      <c r="F39" s="25"/>
      <c r="G39" s="33"/>
      <c r="H39" s="25"/>
      <c r="I39" s="45"/>
      <c r="J39" s="22"/>
      <c r="K39" s="32"/>
      <c r="L39" s="22"/>
      <c r="M39" s="22"/>
      <c r="N39" s="34"/>
    </row>
    <row r="40" spans="1:14" ht="12.75">
      <c r="A40" s="10"/>
      <c r="B40" s="31"/>
      <c r="C40" s="50" t="s">
        <v>316</v>
      </c>
      <c r="D40" s="107"/>
      <c r="E40" s="22"/>
      <c r="F40" s="25"/>
      <c r="G40" s="33"/>
      <c r="H40" s="25"/>
      <c r="I40" s="45"/>
      <c r="J40" s="22"/>
      <c r="K40" s="32"/>
      <c r="L40" s="22"/>
      <c r="M40" s="22"/>
      <c r="N40" s="34"/>
    </row>
    <row r="41" spans="1:14" ht="12.75">
      <c r="A41" s="10"/>
      <c r="B41" s="31"/>
      <c r="C41" s="50" t="s">
        <v>317</v>
      </c>
      <c r="D41" s="107"/>
      <c r="E41" s="22"/>
      <c r="F41" s="25"/>
      <c r="G41" s="33"/>
      <c r="H41" s="25"/>
      <c r="I41" s="45"/>
      <c r="J41" s="22"/>
      <c r="K41" s="32"/>
      <c r="L41" s="22"/>
      <c r="M41" s="22"/>
      <c r="N41" s="34"/>
    </row>
    <row r="42" spans="1:14" ht="12.75">
      <c r="A42" s="10"/>
      <c r="B42" s="31"/>
      <c r="C42" s="50" t="s">
        <v>318</v>
      </c>
      <c r="D42" s="107"/>
      <c r="E42" s="22"/>
      <c r="F42" s="25"/>
      <c r="G42" s="33"/>
      <c r="H42" s="25"/>
      <c r="I42" s="45"/>
      <c r="J42" s="22"/>
      <c r="K42" s="32"/>
      <c r="L42" s="22"/>
      <c r="M42" s="22"/>
      <c r="N42" s="34"/>
    </row>
    <row r="43" spans="1:14" ht="12.75">
      <c r="A43" s="10"/>
      <c r="B43" s="31"/>
      <c r="C43" s="50" t="s">
        <v>319</v>
      </c>
      <c r="D43" s="107"/>
      <c r="E43" s="32"/>
      <c r="F43" s="25"/>
      <c r="G43" s="33"/>
      <c r="H43" s="25"/>
      <c r="I43" s="45"/>
      <c r="J43" s="22"/>
      <c r="K43" s="32"/>
      <c r="L43" s="22"/>
      <c r="M43" s="22"/>
      <c r="N43" s="34"/>
    </row>
    <row r="44" spans="1:14" ht="12.75">
      <c r="A44" s="10"/>
      <c r="B44" s="31"/>
      <c r="C44" s="50" t="s">
        <v>320</v>
      </c>
      <c r="D44" s="107"/>
      <c r="E44" s="32"/>
      <c r="F44" s="25"/>
      <c r="G44" s="33"/>
      <c r="H44" s="25"/>
      <c r="I44" s="45"/>
      <c r="J44" s="22"/>
      <c r="K44" s="32"/>
      <c r="L44" s="22"/>
      <c r="M44" s="22"/>
      <c r="N44" s="34"/>
    </row>
    <row r="45" spans="1:14" ht="12.75">
      <c r="A45" s="10"/>
      <c r="B45" s="31"/>
      <c r="C45" s="50" t="s">
        <v>321</v>
      </c>
      <c r="D45" s="107"/>
      <c r="E45" s="32"/>
      <c r="F45" s="25"/>
      <c r="G45" s="33"/>
      <c r="H45" s="25"/>
      <c r="I45" s="45"/>
      <c r="J45" s="22"/>
      <c r="K45" s="32"/>
      <c r="L45" s="22"/>
      <c r="M45" s="22"/>
      <c r="N45" s="34"/>
    </row>
    <row r="46" spans="1:14" ht="12.75">
      <c r="A46" s="10"/>
      <c r="B46" s="31"/>
      <c r="C46" s="50" t="s">
        <v>322</v>
      </c>
      <c r="D46" s="107"/>
      <c r="E46" s="32"/>
      <c r="F46" s="25"/>
      <c r="G46" s="33"/>
      <c r="H46" s="25"/>
      <c r="I46" s="45"/>
      <c r="J46" s="22"/>
      <c r="K46" s="32"/>
      <c r="L46" s="22"/>
      <c r="M46" s="22"/>
      <c r="N46" s="34"/>
    </row>
    <row r="47" spans="1:14" ht="12.75">
      <c r="A47" s="10"/>
      <c r="B47" s="31"/>
      <c r="C47" s="50" t="s">
        <v>323</v>
      </c>
      <c r="D47" s="107"/>
      <c r="E47" s="32"/>
      <c r="F47" s="25"/>
      <c r="G47" s="33"/>
      <c r="H47" s="25"/>
      <c r="I47" s="45"/>
      <c r="J47" s="22"/>
      <c r="K47" s="32"/>
      <c r="L47" s="22"/>
      <c r="M47" s="22"/>
      <c r="N47" s="34"/>
    </row>
    <row r="48" spans="1:14" ht="12.75">
      <c r="A48" s="10"/>
      <c r="B48" s="31"/>
      <c r="C48" s="50" t="s">
        <v>324</v>
      </c>
      <c r="D48" s="107"/>
      <c r="E48" s="32"/>
      <c r="F48" s="25"/>
      <c r="G48" s="33"/>
      <c r="H48" s="25"/>
      <c r="I48" s="45"/>
      <c r="J48" s="22"/>
      <c r="K48" s="32"/>
      <c r="L48" s="22"/>
      <c r="M48" s="22"/>
      <c r="N48" s="34"/>
    </row>
    <row r="49" spans="1:14" ht="12.75">
      <c r="A49" s="10"/>
      <c r="B49" s="31"/>
      <c r="C49" s="50" t="s">
        <v>325</v>
      </c>
      <c r="D49" s="107"/>
      <c r="E49" s="32"/>
      <c r="F49" s="25"/>
      <c r="G49" s="33"/>
      <c r="H49" s="25"/>
      <c r="I49" s="45"/>
      <c r="J49" s="22"/>
      <c r="K49" s="32"/>
      <c r="L49" s="22"/>
      <c r="M49" s="22"/>
      <c r="N49" s="34"/>
    </row>
    <row r="50" spans="1:14" ht="12.75">
      <c r="A50" s="10"/>
      <c r="B50" s="31"/>
      <c r="C50" s="50" t="s">
        <v>326</v>
      </c>
      <c r="D50" s="107"/>
      <c r="E50" s="32"/>
      <c r="F50" s="25"/>
      <c r="G50" s="33"/>
      <c r="H50" s="25"/>
      <c r="I50" s="45"/>
      <c r="J50" s="22"/>
      <c r="K50" s="32"/>
      <c r="L50" s="22"/>
      <c r="M50" s="22"/>
      <c r="N50" s="34"/>
    </row>
    <row r="51" spans="1:14" ht="12.75">
      <c r="A51" s="10"/>
      <c r="B51" s="31"/>
      <c r="C51" s="50" t="s">
        <v>327</v>
      </c>
      <c r="D51" s="107"/>
      <c r="E51" s="32"/>
      <c r="F51" s="25"/>
      <c r="G51" s="33"/>
      <c r="H51" s="25"/>
      <c r="I51" s="45"/>
      <c r="J51" s="22"/>
      <c r="K51" s="32"/>
      <c r="L51" s="22"/>
      <c r="M51" s="22"/>
      <c r="N51" s="34"/>
    </row>
    <row r="52" spans="1:14" ht="12.75">
      <c r="A52" s="10"/>
      <c r="B52" s="31"/>
      <c r="C52" s="50" t="s">
        <v>328</v>
      </c>
      <c r="D52" s="107"/>
      <c r="E52" s="32"/>
      <c r="F52" s="25"/>
      <c r="G52" s="33"/>
      <c r="H52" s="25"/>
      <c r="I52" s="45"/>
      <c r="J52" s="22"/>
      <c r="K52" s="32"/>
      <c r="L52" s="22"/>
      <c r="M52" s="22"/>
      <c r="N52" s="34"/>
    </row>
    <row r="53" spans="1:14" ht="12.75">
      <c r="A53" s="10"/>
      <c r="B53" s="31"/>
      <c r="C53" s="50"/>
      <c r="D53" s="107"/>
      <c r="E53" s="32"/>
      <c r="F53" s="25"/>
      <c r="G53" s="33"/>
      <c r="H53" s="25"/>
      <c r="I53" s="45"/>
      <c r="J53" s="22"/>
      <c r="K53" s="32"/>
      <c r="L53" s="22"/>
      <c r="M53" s="22"/>
      <c r="N53" s="34"/>
    </row>
    <row r="54" spans="1:14" ht="12.75">
      <c r="A54" s="10"/>
      <c r="B54" s="31"/>
      <c r="C54" s="52" t="s">
        <v>50</v>
      </c>
      <c r="D54" s="106"/>
      <c r="E54" s="32"/>
      <c r="F54" s="25"/>
      <c r="G54" s="33"/>
      <c r="H54" s="25"/>
      <c r="I54" s="45"/>
      <c r="J54" s="22"/>
      <c r="K54" s="32"/>
      <c r="L54" s="22"/>
      <c r="M54" s="22"/>
      <c r="N54" s="34"/>
    </row>
    <row r="55" spans="1:14" ht="12.75">
      <c r="A55" s="10"/>
      <c r="B55" s="31"/>
      <c r="C55" s="50" t="s">
        <v>54</v>
      </c>
      <c r="D55" s="107"/>
      <c r="E55" s="32"/>
      <c r="F55" s="25"/>
      <c r="G55" s="33"/>
      <c r="H55" s="25"/>
      <c r="I55" s="45"/>
      <c r="J55" s="22"/>
      <c r="K55" s="32"/>
      <c r="L55" s="22"/>
      <c r="M55" s="22"/>
      <c r="N55" s="34"/>
    </row>
    <row r="56" spans="1:14" ht="12.75">
      <c r="A56" s="10"/>
      <c r="B56" s="31"/>
      <c r="C56" s="50" t="s">
        <v>56</v>
      </c>
      <c r="D56" s="107"/>
      <c r="E56" s="32"/>
      <c r="F56" s="25"/>
      <c r="G56" s="33"/>
      <c r="H56" s="25"/>
      <c r="I56" s="45"/>
      <c r="J56" s="22"/>
      <c r="K56" s="32"/>
      <c r="L56" s="22"/>
      <c r="M56" s="22"/>
      <c r="N56" s="34"/>
    </row>
    <row r="57" spans="1:14" ht="12.75">
      <c r="A57" s="10"/>
      <c r="B57" s="31"/>
      <c r="C57" s="50" t="s">
        <v>537</v>
      </c>
      <c r="D57" s="107"/>
      <c r="E57" s="32"/>
      <c r="F57" s="25"/>
      <c r="G57" s="33"/>
      <c r="H57" s="25"/>
      <c r="I57" s="45"/>
      <c r="J57" s="22"/>
      <c r="K57" s="32"/>
      <c r="L57" s="22"/>
      <c r="M57" s="22"/>
      <c r="N57" s="34"/>
    </row>
    <row r="58" spans="1:14" ht="12.75">
      <c r="A58" s="10"/>
      <c r="B58" s="31"/>
      <c r="C58" s="50" t="s">
        <v>67</v>
      </c>
      <c r="D58" s="107"/>
      <c r="E58" s="32"/>
      <c r="F58" s="25"/>
      <c r="G58" s="33"/>
      <c r="H58" s="25"/>
      <c r="I58" s="45"/>
      <c r="J58" s="22"/>
      <c r="K58" s="32"/>
      <c r="L58" s="22"/>
      <c r="M58" s="22"/>
      <c r="N58" s="34"/>
    </row>
    <row r="59" spans="1:14" ht="13.5" thickBot="1">
      <c r="A59" s="11"/>
      <c r="B59" s="35"/>
      <c r="C59" s="51"/>
      <c r="D59" s="108"/>
      <c r="E59" s="37"/>
      <c r="F59" s="38"/>
      <c r="G59" s="39"/>
      <c r="H59" s="38"/>
      <c r="I59" s="46"/>
      <c r="J59" s="36"/>
      <c r="K59" s="37"/>
      <c r="L59" s="36"/>
      <c r="M59" s="36"/>
      <c r="N59" s="40"/>
    </row>
    <row r="60" spans="1:16" s="72" customFormat="1" ht="12.75">
      <c r="A60" s="70"/>
      <c r="B60" s="70"/>
      <c r="C60" s="77"/>
      <c r="D60" s="77"/>
      <c r="E60" s="77"/>
      <c r="F60" s="77"/>
      <c r="G60" s="77"/>
      <c r="H60" s="77"/>
      <c r="I60" s="77"/>
      <c r="J60" s="77"/>
      <c r="K60" s="77"/>
      <c r="L60" s="77"/>
      <c r="M60" s="77"/>
      <c r="N60" s="74"/>
      <c r="O60" s="59"/>
      <c r="P60" s="59"/>
    </row>
    <row r="61" spans="1:16" s="72" customFormat="1" ht="12.75">
      <c r="A61" s="71" t="s">
        <v>83</v>
      </c>
      <c r="B61" s="71"/>
      <c r="C61" s="78"/>
      <c r="D61" s="78"/>
      <c r="E61" s="78"/>
      <c r="F61" s="78"/>
      <c r="G61" s="78"/>
      <c r="H61" s="78"/>
      <c r="I61" s="78"/>
      <c r="J61" s="78"/>
      <c r="K61" s="78"/>
      <c r="L61" s="78"/>
      <c r="M61" s="78"/>
      <c r="N61" s="75"/>
      <c r="O61" s="59"/>
      <c r="P61" s="59"/>
    </row>
    <row r="62" spans="1:16" s="72" customFormat="1" ht="13.5" thickBot="1">
      <c r="A62" s="73"/>
      <c r="B62" s="73"/>
      <c r="C62" s="79"/>
      <c r="D62" s="79"/>
      <c r="E62" s="79"/>
      <c r="F62" s="79"/>
      <c r="G62" s="79"/>
      <c r="H62" s="79"/>
      <c r="I62" s="79"/>
      <c r="J62" s="79"/>
      <c r="K62" s="79"/>
      <c r="L62" s="79"/>
      <c r="M62" s="79"/>
      <c r="N62" s="76"/>
      <c r="O62" s="59"/>
      <c r="P62" s="59"/>
    </row>
  </sheetData>
  <printOptions/>
  <pageMargins left="0.75" right="0.75" top="1" bottom="1" header="0.5" footer="0.5"/>
  <pageSetup fitToHeight="1"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Dutchglobetrotters.nl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Dutchglobetrotters.nl - verzamellijst wereldreis</dc:title>
  <dc:subject/>
  <dc:creator>Sander Steenbruggen</dc:creator>
  <cp:keywords/>
  <dc:description/>
  <cp:lastModifiedBy>Mark</cp:lastModifiedBy>
  <cp:lastPrinted>2005-05-12T16:04:06Z</cp:lastPrinted>
  <dcterms:created xsi:type="dcterms:W3CDTF">2003-02-11T15:38:31Z</dcterms:created>
  <dcterms:modified xsi:type="dcterms:W3CDTF">2006-03-13T21:21:32Z</dcterms:modified>
  <cp:category/>
  <cp:version/>
  <cp:contentType/>
  <cp:contentStatus/>
</cp:coreProperties>
</file>